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V:\Dez_5\FB51\51_4\51.40\Carola\abspeichern zum Versenden\"/>
    </mc:Choice>
  </mc:AlternateContent>
  <xr:revisionPtr revIDLastSave="0" documentId="13_ncr:1_{2B9AB924-E528-4B62-A945-89CF19A43000}" xr6:coauthVersionLast="47" xr6:coauthVersionMax="47" xr10:uidLastSave="{00000000-0000-0000-0000-000000000000}"/>
  <workbookProtection workbookAlgorithmName="SHA-512" workbookHashValue="yG3llIgHFdJncEDc7FTIgZLqo4FL0oqvc4xkAzucfz7ICE3N/g1bEwHbuitoby4cOLM6ZWx1pgoEDVOkyfQY3Q==" workbookSaltValue="V7qSebF57BtLk7EUZB/Rrw==" workbookSpinCount="100000" lockStructure="1"/>
  <bookViews>
    <workbookView xWindow="-120" yWindow="-120" windowWidth="29040" windowHeight="17520" xr2:uid="{00000000-000D-0000-FFFF-FFFF00000000}"/>
  </bookViews>
  <sheets>
    <sheet name="Tabelle1" sheetId="1" r:id="rId1"/>
    <sheet name="RB" sheetId="2" r:id="rId2"/>
  </sheets>
  <definedNames>
    <definedName name="_xlnm.Print_Titles" localSheetId="0">Tabelle1!$4:$9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K10" i="1"/>
  <c r="U11" i="1" l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10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O209" i="1"/>
  <c r="O208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R10" i="1"/>
  <c r="J12" i="1"/>
  <c r="N12" i="1" s="1"/>
  <c r="J13" i="1"/>
  <c r="J14" i="1"/>
  <c r="N14" i="1" s="1"/>
  <c r="J15" i="1"/>
  <c r="J16" i="1"/>
  <c r="J17" i="1"/>
  <c r="N17" i="1" s="1"/>
  <c r="J18" i="1"/>
  <c r="N18" i="1" s="1"/>
  <c r="J19" i="1"/>
  <c r="N19" i="1" s="1"/>
  <c r="J20" i="1"/>
  <c r="N20" i="1" s="1"/>
  <c r="J21" i="1"/>
  <c r="N21" i="1" s="1"/>
  <c r="J22" i="1"/>
  <c r="N22" i="1" s="1"/>
  <c r="J23" i="1"/>
  <c r="J24" i="1"/>
  <c r="J25" i="1"/>
  <c r="N25" i="1" s="1"/>
  <c r="J26" i="1"/>
  <c r="N26" i="1" s="1"/>
  <c r="J27" i="1"/>
  <c r="N27" i="1" s="1"/>
  <c r="J28" i="1"/>
  <c r="N28" i="1" s="1"/>
  <c r="J29" i="1"/>
  <c r="N29" i="1" s="1"/>
  <c r="J30" i="1"/>
  <c r="N30" i="1" s="1"/>
  <c r="J31" i="1"/>
  <c r="N31" i="1" s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11" i="1"/>
  <c r="K12" i="1"/>
  <c r="R12" i="1" s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11" i="1"/>
  <c r="R11" i="1" s="1"/>
  <c r="N15" i="1"/>
  <c r="N16" i="1"/>
  <c r="N23" i="1"/>
  <c r="N24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13" i="1"/>
  <c r="J11" i="1"/>
  <c r="N11" i="1" s="1"/>
  <c r="N10" i="1" l="1"/>
  <c r="S32" i="1"/>
  <c r="S33" i="1"/>
  <c r="S34" i="1"/>
  <c r="S35" i="1"/>
  <c r="S36" i="1"/>
  <c r="S46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30" i="1"/>
  <c r="S31" i="1"/>
  <c r="S37" i="1"/>
  <c r="S38" i="1"/>
  <c r="S39" i="1"/>
  <c r="S40" i="1"/>
  <c r="S41" i="1"/>
  <c r="S42" i="1"/>
  <c r="S43" i="1"/>
  <c r="S45" i="1"/>
  <c r="S47" i="1"/>
  <c r="S48" i="1"/>
  <c r="S10" i="1"/>
  <c r="S11" i="1" l="1"/>
  <c r="S12" i="1"/>
  <c r="S29" i="1"/>
  <c r="S44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10" i="1"/>
  <c r="L11" i="1"/>
  <c r="L12" i="1"/>
  <c r="Q12" i="1" s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T47" i="1"/>
  <c r="L10" i="1"/>
  <c r="Q10" i="1" s="1"/>
  <c r="T48" i="1" l="1"/>
  <c r="T43" i="1"/>
  <c r="T42" i="1"/>
  <c r="T41" i="1"/>
  <c r="T40" i="1"/>
  <c r="T39" i="1"/>
  <c r="T38" i="1"/>
  <c r="T37" i="1"/>
  <c r="T36" i="1"/>
  <c r="T35" i="1"/>
  <c r="T34" i="1"/>
  <c r="T33" i="1"/>
  <c r="T46" i="1"/>
  <c r="T45" i="1"/>
  <c r="P47" i="1"/>
  <c r="T44" i="1"/>
  <c r="P36" i="1"/>
  <c r="T30" i="1"/>
  <c r="T32" i="1"/>
  <c r="T31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1" i="1"/>
  <c r="O11" i="1" s="1"/>
  <c r="T10" i="1"/>
  <c r="O10" i="1" s="1"/>
  <c r="T12" i="1"/>
  <c r="O12" i="1" s="1"/>
  <c r="T13" i="1"/>
  <c r="P48" i="1" l="1"/>
  <c r="P43" i="1"/>
  <c r="P42" i="1"/>
  <c r="P41" i="1"/>
  <c r="P40" i="1"/>
  <c r="P39" i="1"/>
  <c r="P38" i="1"/>
  <c r="P37" i="1"/>
  <c r="P35" i="1"/>
  <c r="P34" i="1"/>
  <c r="P33" i="1"/>
  <c r="P46" i="1"/>
  <c r="P19" i="1"/>
  <c r="P45" i="1"/>
  <c r="P44" i="1"/>
  <c r="P26" i="1"/>
  <c r="P21" i="1"/>
  <c r="P15" i="1"/>
  <c r="P17" i="1"/>
  <c r="P12" i="1"/>
  <c r="P10" i="1"/>
  <c r="P30" i="1"/>
  <c r="P32" i="1"/>
  <c r="P31" i="1"/>
  <c r="P29" i="1"/>
  <c r="P28" i="1"/>
  <c r="P27" i="1"/>
  <c r="P25" i="1"/>
  <c r="P24" i="1"/>
  <c r="P23" i="1"/>
  <c r="P22" i="1"/>
  <c r="P20" i="1"/>
  <c r="P18" i="1"/>
  <c r="P16" i="1"/>
  <c r="P14" i="1"/>
  <c r="P11" i="1"/>
  <c r="P13" i="1"/>
  <c r="H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Haas Carola 51.40</author>
  </authors>
  <commentList>
    <comment ref="C4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Haas Carola 51.40:</t>
        </r>
        <r>
          <rPr>
            <sz val="9"/>
            <color indexed="81"/>
            <rFont val="Segoe UI"/>
            <family val="2"/>
          </rPr>
          <t xml:space="preserve">
Trägernamen bitte eintragen!</t>
        </r>
      </text>
    </comment>
    <comment ref="I6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Haas Carola 51.40:</t>
        </r>
        <r>
          <rPr>
            <sz val="9"/>
            <color indexed="81"/>
            <rFont val="Segoe UI"/>
            <charset val="1"/>
          </rPr>
          <t xml:space="preserve">
Die Zuschussumme ergibt sich aus den Eintragungen in der Tabelle.</t>
        </r>
      </text>
    </comment>
  </commentList>
</comments>
</file>

<file path=xl/sharedStrings.xml><?xml version="1.0" encoding="utf-8"?>
<sst xmlns="http://schemas.openxmlformats.org/spreadsheetml/2006/main" count="88" uniqueCount="82">
  <si>
    <t>Freizeit</t>
  </si>
  <si>
    <t>Aus- u. Fortbildung</t>
  </si>
  <si>
    <t>Lehrgangsreihe</t>
  </si>
  <si>
    <t>Maßnahme</t>
  </si>
  <si>
    <t>Ort</t>
  </si>
  <si>
    <t>Beginn</t>
  </si>
  <si>
    <t>Ende</t>
  </si>
  <si>
    <t>Träger:</t>
  </si>
  <si>
    <t>Förderbereich / Maßnahmeart</t>
  </si>
  <si>
    <t>Freizeit mit i. B.</t>
  </si>
  <si>
    <t>Intern. Begegnung</t>
  </si>
  <si>
    <t>Vorb. Intern. Begegn.</t>
  </si>
  <si>
    <t>Aus- u. Fortbildung oÜ</t>
  </si>
  <si>
    <t>Bildungsl. Kd./Jgdl</t>
  </si>
  <si>
    <t>Bildungsl. Kd./Jgdl oÜ</t>
  </si>
  <si>
    <t>Bildungsl. Koop</t>
  </si>
  <si>
    <t>Bildungsl. Koop oÜ</t>
  </si>
  <si>
    <t>Fortbildung JL</t>
  </si>
  <si>
    <t>Kl. Veranstaltung</t>
  </si>
  <si>
    <t>Gr. Veranstaltung</t>
  </si>
  <si>
    <t>Kl. Veranst. Kd/Jgdl</t>
  </si>
  <si>
    <t>Gr. Veranst. Kd/Jgdl</t>
  </si>
  <si>
    <t>Fahrt. z. Ziel. Polit. Bild.</t>
  </si>
  <si>
    <t>weibl.</t>
  </si>
  <si>
    <t>männl.</t>
  </si>
  <si>
    <t>Teilnehmer, Anz.</t>
  </si>
  <si>
    <t>Lfd.</t>
  </si>
  <si>
    <t>Num.</t>
  </si>
  <si>
    <t xml:space="preserve"> in €</t>
  </si>
  <si>
    <t>Verwaltungskosten Zuschuss</t>
  </si>
  <si>
    <t>Verw. Zuschuss</t>
  </si>
  <si>
    <t>AddTag</t>
  </si>
  <si>
    <t>Multi1</t>
  </si>
  <si>
    <t>Multi2</t>
  </si>
  <si>
    <t>SA</t>
  </si>
  <si>
    <t>Zsmax</t>
  </si>
  <si>
    <t>Tnmin</t>
  </si>
  <si>
    <t>Tgmin</t>
  </si>
  <si>
    <t>Tgmax</t>
  </si>
  <si>
    <t>KZ</t>
  </si>
  <si>
    <t>FB</t>
  </si>
  <si>
    <t>FB_Kurz</t>
  </si>
  <si>
    <t>BS</t>
  </si>
  <si>
    <t>OK</t>
  </si>
  <si>
    <t>Zuschuss</t>
  </si>
  <si>
    <t>Kontrolle</t>
  </si>
  <si>
    <t>rechn. Zusch.</t>
  </si>
  <si>
    <t>mind. TN</t>
  </si>
  <si>
    <t>mind. Tage</t>
  </si>
  <si>
    <t>Zusch. Satz</t>
  </si>
  <si>
    <t>Kenn-Zahl</t>
  </si>
  <si>
    <t>Dauer, Tg</t>
  </si>
  <si>
    <t>Anz. TN</t>
  </si>
  <si>
    <t>Differ. K.-Ein.</t>
  </si>
  <si>
    <t>berechnete Daten</t>
  </si>
  <si>
    <t>1.2 Freizeit</t>
  </si>
  <si>
    <t>1.3 Freizeit mit intern. Beteiligung</t>
  </si>
  <si>
    <t>2.1 Internationale Begegnung</t>
  </si>
  <si>
    <t>2.2 Vorbereitung Internationale Begegnung</t>
  </si>
  <si>
    <t>3.1 Aus- u. Fortbildung</t>
  </si>
  <si>
    <t>3.1 Aus- u. Fortbildung ohne Übernachtung</t>
  </si>
  <si>
    <t>3.2 Bildungslehrgang Kinder/Jugendliche</t>
  </si>
  <si>
    <t>3.2 Bildungslehrgang Kd/Jgl ohne Übernachtung</t>
  </si>
  <si>
    <t>3.3 Bildungslehrgänge in Koop. mit Schulen</t>
  </si>
  <si>
    <t>3.3 Bildungslehrgänge in Koop. mit Schulen ohne Übernachtung</t>
  </si>
  <si>
    <t>3.5 Fortbildung Jugendleiter</t>
  </si>
  <si>
    <t>3.6 Lehrgangsreihe</t>
  </si>
  <si>
    <t>3.7 Fahrten zu Zielen der politischen Bildung</t>
  </si>
  <si>
    <t>5.1 Kleine Veranstaltung</t>
  </si>
  <si>
    <t>5.2 Große Veranstaltung</t>
  </si>
  <si>
    <t>5.3 Kleine Veranstaltung durch Kinder/Jugendliche</t>
  </si>
  <si>
    <t>5.4 Große Veranstaltung durch Kinder/Jugendliche</t>
  </si>
  <si>
    <r>
      <t xml:space="preserve">Bitte nutzen Sie hier unbedingt das </t>
    </r>
    <r>
      <rPr>
        <b/>
        <sz val="10"/>
        <color rgb="FFFF0000"/>
        <rFont val="Calibri"/>
        <family val="2"/>
        <scheme val="minor"/>
      </rPr>
      <t xml:space="preserve">Dropdownfeld!!! </t>
    </r>
  </si>
  <si>
    <r>
      <rPr>
        <b/>
        <sz val="10"/>
        <color theme="1"/>
        <rFont val="Calibri"/>
        <family val="2"/>
        <scheme val="minor"/>
      </rPr>
      <t>Einnahmen</t>
    </r>
    <r>
      <rPr>
        <sz val="10"/>
        <color theme="1"/>
        <rFont val="Calibri"/>
        <family val="2"/>
        <scheme val="minor"/>
      </rPr>
      <t xml:space="preserve"> sind z. B. Spenden, TN-Entgelte, Eigen-/ Drittmittel usw. ohne städt. Zuschuss</t>
    </r>
  </si>
  <si>
    <t>Gesamtkosten</t>
  </si>
  <si>
    <t>Einnahmen</t>
  </si>
  <si>
    <t>Sammelantragstabelle zum Sammelantrag</t>
  </si>
  <si>
    <t>1.2 Freizeit/Ausnahme ohne Übernachtung</t>
  </si>
  <si>
    <t>3.2 Kleine Bildungslehrgänge ohne Übernachtung</t>
  </si>
  <si>
    <t>3.4 Kurzlehrgänge in Koop. mit Schulen ohne Übernachtung</t>
  </si>
  <si>
    <r>
      <t xml:space="preserve">Für die nachstehend aufgeführten Maßnahmen werden entsprechend der vorgenannten Richtlinien folgende Zuschüsse beantragt (bei den Maßnahmen handelt es sich </t>
    </r>
    <r>
      <rPr>
        <b/>
        <sz val="10"/>
        <color theme="1"/>
        <rFont val="Calibri"/>
        <family val="2"/>
        <scheme val="minor"/>
      </rPr>
      <t>nicht</t>
    </r>
    <r>
      <rPr>
        <sz val="10"/>
        <color theme="1"/>
        <rFont val="Calibri"/>
        <family val="2"/>
        <scheme val="minor"/>
      </rPr>
      <t xml:space="preserve"> um Maßnahmen, für die ein Ausschlussgrund i. S. von Seite 6 der Förderrichtlinien vorliegt).</t>
    </r>
  </si>
  <si>
    <t>3.4 Kleine Bildungslehrgänge in Koop. mit Schulen ohne Übernachtung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</si>
</sst>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#,##0.00\ &quot;€&quot;"/>
    <numFmt numFmtId="165" formatCode="0.0"/>
    <numFmt numFmtId="166" formatCode="0;[Red]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8">
    <xf numFmtId="0" fontId="0" fillId="0" borderId="0" xfId="0"/>
    <xf numFmtId="0" fontId="0" fillId="2" borderId="1" xfId="0" applyFill="1" applyBorder="1" applyAlignment="1">
      <alignment horizontal="center"/>
    </xf>
    <xf numFmtId="0" fontId="2" fillId="0" borderId="8" xfId="1" applyFont="1" applyFill="1" applyBorder="1" applyAlignment="1">
      <alignment wrapText="1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0" borderId="9" xfId="1" applyFont="1" applyFill="1" applyBorder="1" applyAlignment="1">
      <alignment wrapText="1"/>
    </xf>
    <xf numFmtId="0" fontId="2" fillId="0" borderId="11" xfId="2" applyFont="1" applyFill="1" applyBorder="1" applyAlignment="1">
      <alignment horizontal="right" wrapText="1"/>
    </xf>
    <xf numFmtId="0" fontId="2" fillId="0" borderId="8" xfId="1" applyFont="1" applyFill="1" applyBorder="1" applyAlignment="1">
      <alignment horizontal="right" wrapText="1"/>
    </xf>
    <xf numFmtId="7" fontId="2" fillId="0" borderId="8" xfId="1" applyNumberFormat="1" applyFont="1" applyFill="1" applyBorder="1" applyAlignment="1">
      <alignment horizontal="right" wrapText="1"/>
    </xf>
    <xf numFmtId="0" fontId="2" fillId="0" borderId="10" xfId="1" applyFont="1" applyFill="1" applyBorder="1" applyAlignment="1">
      <alignment horizontal="right" wrapText="1"/>
    </xf>
    <xf numFmtId="7" fontId="2" fillId="0" borderId="10" xfId="1" applyNumberFormat="1" applyFont="1" applyFill="1" applyBorder="1" applyAlignment="1">
      <alignment horizontal="right" wrapText="1"/>
    </xf>
    <xf numFmtId="0" fontId="2" fillId="0" borderId="0" xfId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 shrinkToFit="1"/>
    </xf>
    <xf numFmtId="0" fontId="0" fillId="3" borderId="1" xfId="0" applyFill="1" applyBorder="1" applyAlignment="1">
      <alignment horizontal="center"/>
    </xf>
    <xf numFmtId="0" fontId="6" fillId="0" borderId="0" xfId="0" applyFont="1"/>
    <xf numFmtId="0" fontId="6" fillId="3" borderId="1" xfId="0" applyFont="1" applyFill="1" applyBorder="1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0" borderId="10" xfId="2" applyFont="1" applyFill="1" applyBorder="1" applyAlignment="1">
      <alignment horizontal="right" wrapText="1"/>
    </xf>
    <xf numFmtId="0" fontId="2" fillId="0" borderId="8" xfId="2" applyFont="1" applyFill="1" applyBorder="1" applyAlignment="1">
      <alignment horizontal="right" wrapText="1"/>
    </xf>
    <xf numFmtId="0" fontId="2" fillId="0" borderId="8" xfId="2" applyFont="1" applyFill="1" applyBorder="1" applyAlignment="1">
      <alignment wrapText="1"/>
    </xf>
    <xf numFmtId="0" fontId="0" fillId="0" borderId="0" xfId="0" applyFill="1" applyAlignment="1" applyProtection="1">
      <alignment horizontal="center"/>
    </xf>
    <xf numFmtId="0" fontId="3" fillId="0" borderId="0" xfId="0" applyFont="1" applyProtection="1"/>
    <xf numFmtId="0" fontId="0" fillId="0" borderId="0" xfId="0" applyProtection="1"/>
    <xf numFmtId="0" fontId="0" fillId="0" borderId="0" xfId="0" applyNumberFormat="1" applyProtection="1"/>
    <xf numFmtId="165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3" fillId="0" borderId="0" xfId="0" applyFont="1" applyFill="1" applyAlignment="1" applyProtection="1"/>
    <xf numFmtId="0" fontId="3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14" fontId="0" fillId="0" borderId="0" xfId="0" applyNumberFormat="1" applyAlignment="1" applyProtection="1">
      <alignment horizontal="left" wrapText="1"/>
    </xf>
    <xf numFmtId="0" fontId="0" fillId="0" borderId="0" xfId="0" applyNumberFormat="1" applyAlignment="1" applyProtection="1">
      <alignment horizontal="left" wrapText="1"/>
    </xf>
    <xf numFmtId="14" fontId="0" fillId="0" borderId="0" xfId="0" applyNumberFormat="1" applyProtection="1"/>
    <xf numFmtId="0" fontId="6" fillId="0" borderId="0" xfId="0" applyNumberFormat="1" applyFont="1" applyProtection="1"/>
    <xf numFmtId="0" fontId="0" fillId="2" borderId="5" xfId="0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/>
    </xf>
    <xf numFmtId="0" fontId="0" fillId="2" borderId="3" xfId="0" applyNumberFormat="1" applyFill="1" applyBorder="1" applyAlignment="1" applyProtection="1">
      <alignment horizontal="center"/>
    </xf>
    <xf numFmtId="0" fontId="0" fillId="2" borderId="4" xfId="0" applyNumberFormat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left"/>
    </xf>
    <xf numFmtId="0" fontId="0" fillId="2" borderId="5" xfId="0" applyNumberFormat="1" applyFill="1" applyBorder="1" applyAlignment="1" applyProtection="1">
      <alignment horizontal="center" wrapText="1"/>
    </xf>
    <xf numFmtId="165" fontId="0" fillId="3" borderId="2" xfId="0" applyNumberFormat="1" applyFill="1" applyBorder="1" applyAlignment="1" applyProtection="1">
      <alignment horizontal="center" wrapText="1"/>
    </xf>
    <xf numFmtId="0" fontId="0" fillId="3" borderId="3" xfId="0" applyFill="1" applyBorder="1" applyAlignment="1" applyProtection="1">
      <alignment horizontal="center"/>
    </xf>
    <xf numFmtId="0" fontId="0" fillId="3" borderId="3" xfId="0" applyFill="1" applyBorder="1" applyAlignment="1" applyProtection="1"/>
    <xf numFmtId="0" fontId="6" fillId="3" borderId="4" xfId="0" applyFont="1" applyFill="1" applyBorder="1" applyProtection="1"/>
    <xf numFmtId="0" fontId="0" fillId="3" borderId="2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wrapText="1"/>
    </xf>
    <xf numFmtId="0" fontId="0" fillId="2" borderId="1" xfId="0" applyFill="1" applyBorder="1" applyAlignment="1" applyProtection="1">
      <alignment horizontal="center"/>
    </xf>
    <xf numFmtId="0" fontId="0" fillId="2" borderId="7" xfId="0" applyNumberFormat="1" applyFill="1" applyBorder="1" applyAlignment="1" applyProtection="1">
      <alignment horizontal="center"/>
    </xf>
    <xf numFmtId="0" fontId="0" fillId="2" borderId="1" xfId="0" applyNumberFormat="1" applyFill="1" applyBorder="1" applyAlignment="1" applyProtection="1">
      <alignment horizontal="center"/>
    </xf>
    <xf numFmtId="0" fontId="0" fillId="2" borderId="6" xfId="0" applyNumberFormat="1" applyFill="1" applyBorder="1" applyAlignment="1" applyProtection="1">
      <alignment horizontal="center" wrapText="1"/>
    </xf>
    <xf numFmtId="0" fontId="3" fillId="3" borderId="1" xfId="0" applyNumberFormat="1" applyFont="1" applyFill="1" applyBorder="1" applyAlignment="1" applyProtection="1">
      <alignment horizontal="center" wrapText="1"/>
    </xf>
    <xf numFmtId="0" fontId="0" fillId="3" borderId="1" xfId="0" applyNumberFormat="1" applyFill="1" applyBorder="1" applyAlignment="1" applyProtection="1">
      <alignment horizontal="center" wrapText="1"/>
    </xf>
    <xf numFmtId="0" fontId="6" fillId="3" borderId="1" xfId="0" applyNumberFormat="1" applyFont="1" applyFill="1" applyBorder="1" applyAlignment="1" applyProtection="1">
      <alignment horizontal="center" wrapText="1"/>
    </xf>
    <xf numFmtId="0" fontId="2" fillId="0" borderId="11" xfId="1" applyFont="1" applyFill="1" applyBorder="1" applyAlignment="1">
      <alignment horizontal="right" wrapText="1"/>
    </xf>
    <xf numFmtId="0" fontId="2" fillId="0" borderId="0" xfId="1" applyFont="1" applyFill="1" applyBorder="1" applyAlignment="1">
      <alignment horizontal="right" wrapText="1"/>
    </xf>
    <xf numFmtId="0" fontId="8" fillId="0" borderId="0" xfId="0" applyFont="1" applyProtection="1">
      <protection locked="0"/>
    </xf>
    <xf numFmtId="0" fontId="10" fillId="0" borderId="0" xfId="0" applyFont="1" applyAlignment="1" applyProtection="1">
      <alignment horizontal="right"/>
    </xf>
    <xf numFmtId="0" fontId="8" fillId="0" borderId="0" xfId="0" applyFont="1" applyProtection="1"/>
    <xf numFmtId="0" fontId="3" fillId="0" borderId="12" xfId="0" applyFont="1" applyBorder="1" applyProtection="1">
      <protection locked="0"/>
    </xf>
    <xf numFmtId="14" fontId="0" fillId="0" borderId="12" xfId="0" applyNumberFormat="1" applyBorder="1" applyProtection="1">
      <protection locked="0"/>
    </xf>
    <xf numFmtId="14" fontId="0" fillId="0" borderId="12" xfId="0" applyNumberFormat="1" applyBorder="1" applyAlignment="1" applyProtection="1">
      <alignment horizontal="center"/>
      <protection locked="0"/>
    </xf>
    <xf numFmtId="166" fontId="0" fillId="0" borderId="12" xfId="0" applyNumberFormat="1" applyBorder="1" applyProtection="1">
      <protection locked="0"/>
    </xf>
    <xf numFmtId="164" fontId="0" fillId="0" borderId="12" xfId="0" applyNumberFormat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2" borderId="12" xfId="0" applyFill="1" applyBorder="1" applyAlignment="1">
      <alignment horizontal="center"/>
    </xf>
    <xf numFmtId="0" fontId="10" fillId="0" borderId="0" xfId="0" applyFont="1" applyFill="1" applyAlignment="1" applyProtection="1">
      <alignment horizontal="left"/>
      <protection locked="0"/>
    </xf>
  </cellXfs>
  <cellStyles count="3">
    <cellStyle name="Standard" xfId="0" builtinId="0"/>
    <cellStyle name="Standard_RB" xfId="1" xr:uid="{00000000-0005-0000-0000-000001000000}"/>
    <cellStyle name="Standard_RB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U210"/>
  <sheetViews>
    <sheetView tabSelected="1" workbookViewId="0">
      <selection activeCell="B10" sqref="B10"/>
    </sheetView>
  </sheetViews>
  <sheetFormatPr baseColWidth="10" defaultRowHeight="15" x14ac:dyDescent="0.25"/>
  <cols>
    <col min="1" max="1" width="6.140625" style="3" customWidth="1"/>
    <col min="2" max="2" width="32" style="20" customWidth="1"/>
    <col min="3" max="3" width="14.5703125" style="21" customWidth="1"/>
    <col min="4" max="5" width="11.42578125" style="22"/>
    <col min="6" max="6" width="8.140625" style="21" customWidth="1"/>
    <col min="7" max="7" width="8.140625" style="23" customWidth="1"/>
    <col min="8" max="8" width="14.42578125" style="24" customWidth="1"/>
    <col min="9" max="9" width="12.85546875" style="24" customWidth="1"/>
    <col min="10" max="10" width="5.140625" style="14" customWidth="1"/>
    <col min="11" max="11" width="6.5703125" style="13" customWidth="1"/>
    <col min="12" max="12" width="5.42578125" style="13" customWidth="1"/>
    <col min="13" max="13" width="8.42578125" style="13" customWidth="1"/>
    <col min="14" max="14" width="7.140625" style="13" customWidth="1"/>
    <col min="15" max="15" width="9.140625" style="13" customWidth="1"/>
    <col min="16" max="16" width="10.42578125" style="18" customWidth="1"/>
    <col min="17" max="17" width="0.28515625" style="13" customWidth="1"/>
    <col min="18" max="18" width="11" style="13" hidden="1" customWidth="1"/>
    <col min="19" max="19" width="9.28515625" style="13" hidden="1" customWidth="1"/>
    <col min="20" max="20" width="8.7109375" style="13" hidden="1" customWidth="1"/>
    <col min="21" max="21" width="7.28515625" hidden="1" customWidth="1"/>
  </cols>
  <sheetData>
    <row r="2" spans="1:21" ht="20.25" x14ac:dyDescent="0.3">
      <c r="C2" s="68" t="s">
        <v>76</v>
      </c>
      <c r="D2" s="40"/>
      <c r="E2" s="40"/>
      <c r="F2" s="30"/>
    </row>
    <row r="3" spans="1:21" ht="20.25" x14ac:dyDescent="0.3">
      <c r="C3" s="66"/>
    </row>
    <row r="4" spans="1:21" ht="17.25" customHeight="1" x14ac:dyDescent="0.3">
      <c r="A4" s="28"/>
      <c r="B4" s="67" t="s">
        <v>7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33"/>
      <c r="P4" s="34"/>
      <c r="Q4" s="33"/>
      <c r="R4" s="33"/>
      <c r="S4" s="33"/>
      <c r="T4" s="33"/>
    </row>
    <row r="5" spans="1:21" ht="15" customHeight="1" x14ac:dyDescent="0.25">
      <c r="A5" s="35" t="s">
        <v>80</v>
      </c>
      <c r="B5" s="36"/>
      <c r="C5" s="37"/>
      <c r="D5" s="38"/>
      <c r="E5" s="39"/>
      <c r="F5" s="37"/>
      <c r="G5" s="39"/>
      <c r="H5" s="39"/>
      <c r="I5" s="39"/>
      <c r="J5" s="32"/>
      <c r="K5" s="33"/>
      <c r="L5" s="33"/>
      <c r="M5" s="33"/>
      <c r="N5" s="33"/>
      <c r="O5" s="33"/>
      <c r="P5" s="34"/>
      <c r="Q5" s="33"/>
      <c r="R5" s="33"/>
      <c r="S5" s="33"/>
      <c r="T5" s="33"/>
    </row>
    <row r="6" spans="1:21" ht="16.7" customHeight="1" x14ac:dyDescent="0.25">
      <c r="A6" s="35" t="s">
        <v>73</v>
      </c>
      <c r="B6" s="29"/>
      <c r="C6" s="30"/>
      <c r="D6" s="40"/>
      <c r="E6" s="31"/>
      <c r="F6" s="30"/>
      <c r="G6" s="31"/>
      <c r="H6" s="41" t="str">
        <f>"Zuschuss-Summe: " &amp; SUM(P10:P209) &amp; " €"</f>
        <v>Zuschuss-Summe: 0 €</v>
      </c>
      <c r="I6" s="31"/>
      <c r="J6" s="32"/>
      <c r="K6" s="33"/>
      <c r="L6" s="33"/>
      <c r="M6" s="33"/>
      <c r="N6" s="33"/>
      <c r="O6" s="33"/>
      <c r="P6" s="34"/>
      <c r="Q6" s="33"/>
      <c r="R6" s="33"/>
      <c r="S6" s="33"/>
      <c r="T6" s="33"/>
    </row>
    <row r="7" spans="1:21" ht="16.7" customHeight="1" x14ac:dyDescent="0.25">
      <c r="A7" s="28"/>
      <c r="B7" s="29"/>
      <c r="C7" s="30"/>
      <c r="D7" s="40"/>
      <c r="E7" s="31"/>
      <c r="F7" s="30"/>
      <c r="G7" s="31"/>
      <c r="H7" s="31"/>
      <c r="I7" s="31"/>
      <c r="J7" s="32"/>
      <c r="K7" s="33"/>
      <c r="L7" s="33"/>
      <c r="M7" s="33"/>
      <c r="N7" s="33"/>
      <c r="O7" s="33"/>
      <c r="P7" s="34"/>
      <c r="Q7" s="33"/>
      <c r="R7" s="33"/>
      <c r="S7" s="33"/>
      <c r="T7" s="33"/>
    </row>
    <row r="8" spans="1:21" ht="16.7" customHeight="1" x14ac:dyDescent="0.25">
      <c r="A8" s="42" t="s">
        <v>26</v>
      </c>
      <c r="B8" s="43" t="s">
        <v>8</v>
      </c>
      <c r="C8" s="44"/>
      <c r="D8" s="45" t="s">
        <v>3</v>
      </c>
      <c r="E8" s="46"/>
      <c r="F8" s="47" t="s">
        <v>25</v>
      </c>
      <c r="G8" s="46"/>
      <c r="H8" s="48" t="s">
        <v>74</v>
      </c>
      <c r="I8" s="48" t="s">
        <v>75</v>
      </c>
      <c r="J8" s="49"/>
      <c r="K8" s="50"/>
      <c r="L8" s="50"/>
      <c r="M8" s="51" t="s">
        <v>54</v>
      </c>
      <c r="N8" s="50"/>
      <c r="O8" s="50"/>
      <c r="P8" s="52"/>
      <c r="Q8" s="53"/>
      <c r="R8" s="50" t="s">
        <v>45</v>
      </c>
      <c r="S8" s="50"/>
      <c r="T8" s="54"/>
    </row>
    <row r="9" spans="1:21" ht="30" customHeight="1" x14ac:dyDescent="0.25">
      <c r="A9" s="55" t="s">
        <v>27</v>
      </c>
      <c r="B9" s="56" t="s">
        <v>72</v>
      </c>
      <c r="C9" s="57" t="s">
        <v>4</v>
      </c>
      <c r="D9" s="58" t="s">
        <v>5</v>
      </c>
      <c r="E9" s="59" t="s">
        <v>6</v>
      </c>
      <c r="F9" s="57" t="s">
        <v>23</v>
      </c>
      <c r="G9" s="59" t="s">
        <v>24</v>
      </c>
      <c r="H9" s="60" t="s">
        <v>28</v>
      </c>
      <c r="I9" s="60" t="s">
        <v>28</v>
      </c>
      <c r="J9" s="61" t="s">
        <v>50</v>
      </c>
      <c r="K9" s="62" t="s">
        <v>51</v>
      </c>
      <c r="L9" s="62" t="s">
        <v>52</v>
      </c>
      <c r="M9" s="62" t="s">
        <v>53</v>
      </c>
      <c r="N9" s="62" t="s">
        <v>49</v>
      </c>
      <c r="O9" s="62" t="s">
        <v>46</v>
      </c>
      <c r="P9" s="63" t="s">
        <v>44</v>
      </c>
      <c r="Q9" s="62" t="s">
        <v>47</v>
      </c>
      <c r="R9" s="62" t="s">
        <v>48</v>
      </c>
      <c r="S9" s="62" t="s">
        <v>42</v>
      </c>
      <c r="T9" s="62" t="s">
        <v>43</v>
      </c>
    </row>
    <row r="10" spans="1:21" ht="16.7" customHeight="1" x14ac:dyDescent="0.25">
      <c r="A10" s="1">
        <v>1</v>
      </c>
      <c r="B10" s="69"/>
      <c r="C10" s="70"/>
      <c r="D10" s="71"/>
      <c r="E10" s="71"/>
      <c r="F10" s="72"/>
      <c r="G10" s="72"/>
      <c r="H10" s="73"/>
      <c r="I10" s="73"/>
      <c r="J10" s="15" t="str">
        <f>IF(B10="","",VLOOKUP(B10,RB!$A$3:$K$25,3,FALSE))</f>
        <v/>
      </c>
      <c r="K10" s="16" t="str">
        <f>IF(D10="","",IF((E10-D10)+VLOOKUP(B10,RB!$A$3:$K$25,4,FALSE)&gt;VLOOKUP(B10,RB!$A$3:$K$25,11,FALSE),VLOOKUP(B10,RB!$A$3:$K$25,11,FALSE),(E10-D10)+VLOOKUP(B10,RB!$A$3:$K$25,4,FALSE)))</f>
        <v/>
      </c>
      <c r="L10" s="17" t="str">
        <f t="shared" ref="L10:L41" si="0">IF(B10="","",F10+G10)</f>
        <v/>
      </c>
      <c r="M10" s="17">
        <f t="shared" ref="M10:M41" si="1">IF(B10="",0,IF(H10-I10&lt;0,0,H10-I10))</f>
        <v>0</v>
      </c>
      <c r="N10" s="17" t="str">
        <f>IF(B10="","",IF(J10&lt;3,VLOOKUP(B10,RB!$A$3:$K$25,6,FALSE),IF(J10&gt;3,IF(K10=1,VLOOKUP(B10,RB!$A$3:$K$25,5,FALSE),VLOOKUP(B10,RB!$A$3:$K$25,6,FALSE)))))</f>
        <v/>
      </c>
      <c r="O10" s="17">
        <f>ROUND(IF(D10="",0,IF(T10="ok",IF(OR(J10=1.2,J10=1.3,J10=2.1,J10=3.1,J10=3.2,J10=3.3,J10=3.4),IF(N10*L10*K10&gt;VLOOKUP(B10,RB!$A$3:$K$25,8,FALSE),VLOOKUP(B10,RB!$A$3:$K$25,8,FALSE),N10*L10*K10),IF(H10*N10&gt;VLOOKUP(B10,RB!$A$3:$K$25,8,FALSE),VLOOKUP(B10,RB!$A$3:$K$25,8,FALSE),H10*N10)))),2)</f>
        <v>0</v>
      </c>
      <c r="P10" s="19">
        <f t="shared" ref="P10:P41" si="2">IF(B10="",0,IF(T10="ok",IF(M10&lt;O10,M10,O10),0))</f>
        <v>0</v>
      </c>
      <c r="Q10" s="17" t="str">
        <f>IF(D10="","",IF(L10&gt;=VLOOKUP(B10,RB!$A$3:$K$25,9,FALSE),1,0))</f>
        <v/>
      </c>
      <c r="R10" s="17" t="str">
        <f>IF(D10="","",IF(K10&gt;=VLOOKUP(B10,RB!$A$3:$K$25,10,FALSE),1,0))</f>
        <v/>
      </c>
      <c r="S10" s="17" t="str">
        <f>IF(B10="","",IF(C10="","",IF(U10=2,IF(LEFT(C10,6)="Brauns",1,0),IF(U10=1,IF(LEFT(C10,6)="Brauns",0,1),1))))</f>
        <v/>
      </c>
      <c r="T10" s="17" t="str">
        <f t="shared" ref="T10:T41" si="3">IF(D10="","",IF((Q10+R10+S10)=3,"ok","Falsch"))</f>
        <v/>
      </c>
      <c r="U10">
        <f>IF(C10="",0,VLOOKUP(J10,RB!$C$3:$L$25,10,FALSE))</f>
        <v>0</v>
      </c>
    </row>
    <row r="11" spans="1:21" ht="16.7" customHeight="1" x14ac:dyDescent="0.25">
      <c r="A11" s="1">
        <v>2</v>
      </c>
      <c r="B11" s="69"/>
      <c r="C11" s="74"/>
      <c r="D11" s="71"/>
      <c r="E11" s="71"/>
      <c r="F11" s="72"/>
      <c r="G11" s="72"/>
      <c r="H11" s="73"/>
      <c r="I11" s="73"/>
      <c r="J11" s="15" t="str">
        <f>IF(B11="","",VLOOKUP(B11,RB!$A$3:$K$25,3,FALSE))</f>
        <v/>
      </c>
      <c r="K11" s="16" t="str">
        <f>IF(D11="","",IF((E11-D11)+VLOOKUP(B11,RB!$A$3:$K$25,4,FALSE)&gt;VLOOKUP(B11,RB!$A$3:$K$25,11,FALSE),VLOOKUP(B11,RB!$A$3:$K$25,11,FALSE),(E11-D11)+VLOOKUP(B11,RB!$A$3:$K$25,4,FALSE)))</f>
        <v/>
      </c>
      <c r="L11" s="17" t="str">
        <f t="shared" si="0"/>
        <v/>
      </c>
      <c r="M11" s="17">
        <f t="shared" si="1"/>
        <v>0</v>
      </c>
      <c r="N11" s="17" t="str">
        <f>IF(B11="","",IF(J11&lt;3,VLOOKUP(B11,RB!$A$3:$K$25,6,FALSE),IF(J11&gt;3,IF(K11=1,VLOOKUP(B11,RB!$A$3:$K$25,5,FALSE),VLOOKUP(B11,RB!$A$3:$K$25,6,FALSE)))))</f>
        <v/>
      </c>
      <c r="O11" s="17">
        <f>ROUND(IF(D11="",0,IF(T11="ok",IF(OR(J11=1.2,J11=1.3,J11=2.1,J11=3.1,J11=3.2,J11=3.3,J11=3.4),IF(N11*L11*K11&gt;VLOOKUP(B11,RB!$A$3:$K$25,8,FALSE),VLOOKUP(B11,RB!$A$3:$K$25,8,FALSE),N11*L11*K11),IF(H11*N11&gt;VLOOKUP(B11,RB!$A$3:$K$25,8,FALSE),VLOOKUP(B11,RB!$A$3:$K$25,8,FALSE),H11*N11)))),2)</f>
        <v>0</v>
      </c>
      <c r="P11" s="19">
        <f t="shared" si="2"/>
        <v>0</v>
      </c>
      <c r="Q11" s="17" t="str">
        <f>IF(D11="","",IF(L11&gt;=VLOOKUP(B11,RB!$A$3:$K$25,9,FALSE),1,0))</f>
        <v/>
      </c>
      <c r="R11" s="17" t="str">
        <f>IF(D11="","",IF(K11&gt;=VLOOKUP(B11,RB!$A$3:$K$25,10,FALSE),1,0))</f>
        <v/>
      </c>
      <c r="S11" s="17" t="str">
        <f t="shared" ref="S11:S74" si="4">IF(B11="","",IF(C11="","",IF(U11=2,IF(LEFT(C11,6)="Brauns",1,0),IF(U11=1,IF(LEFT(C11,6)="Brauns",0,1),1))))</f>
        <v/>
      </c>
      <c r="T11" s="17" t="str">
        <f t="shared" si="3"/>
        <v/>
      </c>
      <c r="U11">
        <f>IF(C11="",0,VLOOKUP(J11,RB!$C$3:$L$25,10,FALSE))</f>
        <v>0</v>
      </c>
    </row>
    <row r="12" spans="1:21" ht="16.7" customHeight="1" x14ac:dyDescent="0.25">
      <c r="A12" s="1">
        <v>3</v>
      </c>
      <c r="B12" s="69"/>
      <c r="C12" s="74"/>
      <c r="D12" s="71"/>
      <c r="E12" s="71"/>
      <c r="F12" s="72"/>
      <c r="G12" s="72"/>
      <c r="H12" s="73"/>
      <c r="I12" s="73"/>
      <c r="J12" s="15" t="str">
        <f>IF(B12="","",VLOOKUP(B12,RB!$A$3:$K$25,3,FALSE))</f>
        <v/>
      </c>
      <c r="K12" s="16" t="str">
        <f>IF(D12="","",IF((E12-D12)+VLOOKUP(B12,RB!$A$3:$K$25,4,FALSE)&gt;VLOOKUP(B12,RB!$A$3:$K$25,11,FALSE),VLOOKUP(B12,RB!$A$3:$K$25,11,FALSE),(E12-D12)+VLOOKUP(B12,RB!$A$3:$K$25,4,FALSE)))</f>
        <v/>
      </c>
      <c r="L12" s="17" t="str">
        <f t="shared" si="0"/>
        <v/>
      </c>
      <c r="M12" s="17">
        <f t="shared" si="1"/>
        <v>0</v>
      </c>
      <c r="N12" s="17" t="str">
        <f>IF(B12="","",IF(J12&lt;3,VLOOKUP(B12,RB!$A$3:$K$25,6,FALSE),IF(J12&gt;3,IF(K12=1,VLOOKUP(B12,RB!$A$3:$K$25,5,FALSE),VLOOKUP(B12,RB!$A$3:$K$25,6,FALSE)))))</f>
        <v/>
      </c>
      <c r="O12" s="17">
        <f>ROUND(IF(D12="",0,IF(T12="ok",IF(OR(J12=1.2,J12=1.3,J12=2.1,J12=3.1,J12=3.2,J12=3.3,J12=3.4),IF(N12*L12*K12&gt;VLOOKUP(B12,RB!$A$3:$K$25,8,FALSE),VLOOKUP(B12,RB!$A$3:$K$25,8,FALSE),N12*L12*K12),IF(H12*N12&gt;VLOOKUP(B12,RB!$A$3:$K$25,8,FALSE),VLOOKUP(B12,RB!$A$3:$K$25,8,FALSE),H12*N12)))),2)</f>
        <v>0</v>
      </c>
      <c r="P12" s="19">
        <f t="shared" si="2"/>
        <v>0</v>
      </c>
      <c r="Q12" s="17" t="str">
        <f>IF(D12="","",IF(L12&gt;=VLOOKUP(B12,RB!$A$3:$K$25,9,FALSE),1,0))</f>
        <v/>
      </c>
      <c r="R12" s="17" t="str">
        <f>IF(D12="","",IF(K12&gt;=VLOOKUP(B12,RB!$A$3:$K$25,10,FALSE),1,0))</f>
        <v/>
      </c>
      <c r="S12" s="17" t="str">
        <f t="shared" si="4"/>
        <v/>
      </c>
      <c r="T12" s="17" t="str">
        <f t="shared" si="3"/>
        <v/>
      </c>
      <c r="U12">
        <f>IF(C12="",0,VLOOKUP(J12,RB!$C$3:$L$25,10,FALSE))</f>
        <v>0</v>
      </c>
    </row>
    <row r="13" spans="1:21" ht="16.7" customHeight="1" x14ac:dyDescent="0.25">
      <c r="A13" s="1">
        <v>4</v>
      </c>
      <c r="B13" s="69"/>
      <c r="C13" s="74"/>
      <c r="D13" s="71"/>
      <c r="E13" s="71"/>
      <c r="F13" s="72"/>
      <c r="G13" s="72"/>
      <c r="H13" s="73"/>
      <c r="I13" s="73"/>
      <c r="J13" s="15" t="str">
        <f>IF(B13="","",VLOOKUP(B13,RB!$A$3:$K$25,3,FALSE))</f>
        <v/>
      </c>
      <c r="K13" s="16" t="str">
        <f>IF(D13="","",IF((E13-D13)+VLOOKUP(B13,RB!$A$3:$K$25,4,FALSE)&gt;VLOOKUP(B13,RB!$A$3:$K$25,11,FALSE),VLOOKUP(B13,RB!$A$3:$K$25,11,FALSE),(E13-D13)+VLOOKUP(B13,RB!$A$3:$K$25,4,FALSE)))</f>
        <v/>
      </c>
      <c r="L13" s="17" t="str">
        <f t="shared" si="0"/>
        <v/>
      </c>
      <c r="M13" s="17">
        <f t="shared" si="1"/>
        <v>0</v>
      </c>
      <c r="N13" s="17" t="str">
        <f>IF(B13="","",IF(J13&lt;3,VLOOKUP(B13,RB!$A$3:$K$25,6,FALSE),IF(J13&gt;3,IF(K13=1,VLOOKUP(B13,RB!$A$3:$K$25,5,FALSE),VLOOKUP(B13,RB!$A$3:$K$25,6,FALSE)))))</f>
        <v/>
      </c>
      <c r="O13" s="17">
        <f>ROUND(IF(D13="",0,IF(T13="ok",IF(OR(J13=1.2,J13=1.3,J13=2.1,J13=3.1,J13=3.2,J13=3.3,J13=3.4),IF(N13*L13*K13&gt;VLOOKUP(B13,RB!$A$3:$K$25,8,FALSE),VLOOKUP(B13,RB!$A$3:$K$25,8,FALSE),N13*L13*K13),IF(H13*N13&gt;VLOOKUP(B13,RB!$A$3:$K$25,8,FALSE),VLOOKUP(B13,RB!$A$3:$K$25,8,FALSE),H13*N13)))),2)</f>
        <v>0</v>
      </c>
      <c r="P13" s="19">
        <f t="shared" si="2"/>
        <v>0</v>
      </c>
      <c r="Q13" s="17" t="str">
        <f>IF(D13="","",IF(L13&gt;=VLOOKUP(B13,RB!$A$3:$K$25,9,FALSE),1,0))</f>
        <v/>
      </c>
      <c r="R13" s="17" t="str">
        <f>IF(D13="","",IF(K13&gt;=VLOOKUP(B13,RB!$A$3:$K$25,10,FALSE),1,0))</f>
        <v/>
      </c>
      <c r="S13" s="17" t="str">
        <f t="shared" si="4"/>
        <v/>
      </c>
      <c r="T13" s="17" t="str">
        <f t="shared" si="3"/>
        <v/>
      </c>
      <c r="U13">
        <f>IF(C13="",0,VLOOKUP(J13,RB!$C$3:$L$25,10,FALSE))</f>
        <v>0</v>
      </c>
    </row>
    <row r="14" spans="1:21" ht="16.7" customHeight="1" x14ac:dyDescent="0.25">
      <c r="A14" s="1">
        <v>5</v>
      </c>
      <c r="B14" s="69"/>
      <c r="C14" s="74"/>
      <c r="D14" s="71"/>
      <c r="E14" s="71"/>
      <c r="F14" s="72"/>
      <c r="G14" s="72"/>
      <c r="H14" s="73"/>
      <c r="I14" s="73"/>
      <c r="J14" s="15" t="str">
        <f>IF(B14="","",VLOOKUP(B14,RB!$A$3:$K$25,3,FALSE))</f>
        <v/>
      </c>
      <c r="K14" s="16" t="str">
        <f>IF(D14="","",IF((E14-D14)+VLOOKUP(B14,RB!$A$3:$K$25,4,FALSE)&gt;VLOOKUP(B14,RB!$A$3:$K$25,11,FALSE),VLOOKUP(B14,RB!$A$3:$K$25,11,FALSE),(E14-D14)+VLOOKUP(B14,RB!$A$3:$K$25,4,FALSE)))</f>
        <v/>
      </c>
      <c r="L14" s="17" t="str">
        <f t="shared" si="0"/>
        <v/>
      </c>
      <c r="M14" s="17">
        <f t="shared" si="1"/>
        <v>0</v>
      </c>
      <c r="N14" s="17" t="str">
        <f>IF(B14="","",IF(J14&lt;3,VLOOKUP(B14,RB!$A$3:$K$25,6,FALSE),IF(J14&gt;3,IF(K14=1,VLOOKUP(B14,RB!$A$3:$K$25,5,FALSE),VLOOKUP(B14,RB!$A$3:$K$25,6,FALSE)))))</f>
        <v/>
      </c>
      <c r="O14" s="17">
        <f>ROUND(IF(D14="",0,IF(T14="ok",IF(OR(J14=1.2,J14=1.3,J14=2.1,J14=3.1,J14=3.2,J14=3.3,J14=3.4),IF(N14*L14*K14&gt;VLOOKUP(B14,RB!$A$3:$K$25,8,FALSE),VLOOKUP(B14,RB!$A$3:$K$25,8,FALSE),N14*L14*K14),IF(H14*N14&gt;VLOOKUP(B14,RB!$A$3:$K$25,8,FALSE),VLOOKUP(B14,RB!$A$3:$K$25,8,FALSE),H14*N14)))),2)</f>
        <v>0</v>
      </c>
      <c r="P14" s="19">
        <f t="shared" si="2"/>
        <v>0</v>
      </c>
      <c r="Q14" s="17" t="str">
        <f>IF(D14="","",IF(L14&gt;=VLOOKUP(B14,RB!$A$3:$K$25,9,FALSE),1,0))</f>
        <v/>
      </c>
      <c r="R14" s="17" t="str">
        <f>IF(D14="","",IF(K14&gt;=VLOOKUP(B14,RB!$A$3:$K$25,10,FALSE),1,0))</f>
        <v/>
      </c>
      <c r="S14" s="17" t="str">
        <f t="shared" si="4"/>
        <v/>
      </c>
      <c r="T14" s="17" t="str">
        <f t="shared" si="3"/>
        <v/>
      </c>
      <c r="U14">
        <f>IF(C14="",0,VLOOKUP(J14,RB!$C$3:$L$25,10,FALSE))</f>
        <v>0</v>
      </c>
    </row>
    <row r="15" spans="1:21" ht="16.7" customHeight="1" x14ac:dyDescent="0.25">
      <c r="A15" s="1">
        <v>6</v>
      </c>
      <c r="B15" s="69"/>
      <c r="C15" s="74"/>
      <c r="D15" s="71"/>
      <c r="E15" s="71"/>
      <c r="F15" s="72"/>
      <c r="G15" s="72"/>
      <c r="H15" s="73"/>
      <c r="I15" s="73"/>
      <c r="J15" s="15" t="str">
        <f>IF(B15="","",VLOOKUP(B15,RB!$A$3:$K$25,3,FALSE))</f>
        <v/>
      </c>
      <c r="K15" s="16" t="str">
        <f>IF(D15="","",IF((E15-D15)+VLOOKUP(B15,RB!$A$3:$K$25,4,FALSE)&gt;VLOOKUP(B15,RB!$A$3:$K$25,11,FALSE),VLOOKUP(B15,RB!$A$3:$K$25,11,FALSE),(E15-D15)+VLOOKUP(B15,RB!$A$3:$K$25,4,FALSE)))</f>
        <v/>
      </c>
      <c r="L15" s="17" t="str">
        <f t="shared" si="0"/>
        <v/>
      </c>
      <c r="M15" s="17">
        <f t="shared" si="1"/>
        <v>0</v>
      </c>
      <c r="N15" s="17" t="str">
        <f>IF(B15="","",IF(J15&lt;3,VLOOKUP(B15,RB!$A$3:$K$25,6,FALSE),IF(J15&gt;3,IF(K15=1,VLOOKUP(B15,RB!$A$3:$K$25,5,FALSE),VLOOKUP(B15,RB!$A$3:$K$25,6,FALSE)))))</f>
        <v/>
      </c>
      <c r="O15" s="17">
        <f>ROUND(IF(D15="",0,IF(T15="ok",IF(OR(J15=1.2,J15=1.3,J15=2.1,J15=3.1,J15=3.2,J15=3.3,J15=3.4),IF(N15*L15*K15&gt;VLOOKUP(B15,RB!$A$3:$K$25,8,FALSE),VLOOKUP(B15,RB!$A$3:$K$25,8,FALSE),N15*L15*K15),IF(H15*N15&gt;VLOOKUP(B15,RB!$A$3:$K$25,8,FALSE),VLOOKUP(B15,RB!$A$3:$K$25,8,FALSE),H15*N15)))),2)</f>
        <v>0</v>
      </c>
      <c r="P15" s="19">
        <f t="shared" si="2"/>
        <v>0</v>
      </c>
      <c r="Q15" s="17" t="str">
        <f>IF(D15="","",IF(L15&gt;=VLOOKUP(B15,RB!$A$3:$K$25,9,FALSE),1,0))</f>
        <v/>
      </c>
      <c r="R15" s="17" t="str">
        <f>IF(D15="","",IF(K15&gt;=VLOOKUP(B15,RB!$A$3:$K$25,10,FALSE),1,0))</f>
        <v/>
      </c>
      <c r="S15" s="17" t="str">
        <f t="shared" si="4"/>
        <v/>
      </c>
      <c r="T15" s="17" t="str">
        <f t="shared" si="3"/>
        <v/>
      </c>
      <c r="U15">
        <f>IF(C15="",0,VLOOKUP(J15,RB!$C$3:$L$25,10,FALSE))</f>
        <v>0</v>
      </c>
    </row>
    <row r="16" spans="1:21" ht="16.7" customHeight="1" x14ac:dyDescent="0.25">
      <c r="A16" s="1">
        <v>7</v>
      </c>
      <c r="B16" s="69"/>
      <c r="C16" s="74"/>
      <c r="D16" s="71"/>
      <c r="E16" s="71"/>
      <c r="F16" s="72"/>
      <c r="G16" s="72"/>
      <c r="H16" s="73"/>
      <c r="I16" s="73"/>
      <c r="J16" s="15" t="str">
        <f>IF(B16="","",VLOOKUP(B16,RB!$A$3:$K$25,3,FALSE))</f>
        <v/>
      </c>
      <c r="K16" s="16" t="str">
        <f>IF(D16="","",IF((E16-D16)+VLOOKUP(B16,RB!$A$3:$K$25,4,FALSE)&gt;VLOOKUP(B16,RB!$A$3:$K$25,11,FALSE),VLOOKUP(B16,RB!$A$3:$K$25,11,FALSE),(E16-D16)+VLOOKUP(B16,RB!$A$3:$K$25,4,FALSE)))</f>
        <v/>
      </c>
      <c r="L16" s="17" t="str">
        <f t="shared" si="0"/>
        <v/>
      </c>
      <c r="M16" s="17">
        <f t="shared" si="1"/>
        <v>0</v>
      </c>
      <c r="N16" s="17" t="str">
        <f>IF(B16="","",IF(J16&lt;3,VLOOKUP(B16,RB!$A$3:$K$25,6,FALSE),IF(J16&gt;3,IF(K16=1,VLOOKUP(B16,RB!$A$3:$K$25,5,FALSE),VLOOKUP(B16,RB!$A$3:$K$25,6,FALSE)))))</f>
        <v/>
      </c>
      <c r="O16" s="17">
        <f>ROUND(IF(D16="",0,IF(T16="ok",IF(OR(J16=1.2,J16=1.3,J16=2.1,J16=3.1,J16=3.2,J16=3.3,J16=3.4),IF(N16*L16*K16&gt;VLOOKUP(B16,RB!$A$3:$K$25,8,FALSE),VLOOKUP(B16,RB!$A$3:$K$25,8,FALSE),N16*L16*K16),IF(H16*N16&gt;VLOOKUP(B16,RB!$A$3:$K$25,8,FALSE),VLOOKUP(B16,RB!$A$3:$K$25,8,FALSE),H16*N16)))),2)</f>
        <v>0</v>
      </c>
      <c r="P16" s="19">
        <f t="shared" si="2"/>
        <v>0</v>
      </c>
      <c r="Q16" s="17" t="str">
        <f>IF(D16="","",IF(L16&gt;=VLOOKUP(B16,RB!$A$3:$K$25,9,FALSE),1,0))</f>
        <v/>
      </c>
      <c r="R16" s="17" t="str">
        <f>IF(D16="","",IF(K16&gt;=VLOOKUP(B16,RB!$A$3:$K$25,10,FALSE),1,0))</f>
        <v/>
      </c>
      <c r="S16" s="17" t="str">
        <f t="shared" si="4"/>
        <v/>
      </c>
      <c r="T16" s="17" t="str">
        <f t="shared" si="3"/>
        <v/>
      </c>
      <c r="U16">
        <f>IF(C16="",0,VLOOKUP(J16,RB!$C$3:$L$25,10,FALSE))</f>
        <v>0</v>
      </c>
    </row>
    <row r="17" spans="1:21" ht="16.7" customHeight="1" x14ac:dyDescent="0.25">
      <c r="A17" s="1">
        <v>8</v>
      </c>
      <c r="B17" s="69"/>
      <c r="C17" s="74"/>
      <c r="D17" s="71"/>
      <c r="E17" s="71"/>
      <c r="F17" s="72"/>
      <c r="G17" s="72"/>
      <c r="H17" s="73"/>
      <c r="I17" s="73"/>
      <c r="J17" s="15" t="str">
        <f>IF(B17="","",VLOOKUP(B17,RB!$A$3:$K$25,3,FALSE))</f>
        <v/>
      </c>
      <c r="K17" s="16" t="str">
        <f>IF(D17="","",IF((E17-D17)+VLOOKUP(B17,RB!$A$3:$K$25,4,FALSE)&gt;VLOOKUP(B17,RB!$A$3:$K$25,11,FALSE),VLOOKUP(B17,RB!$A$3:$K$25,11,FALSE),(E17-D17)+VLOOKUP(B17,RB!$A$3:$K$25,4,FALSE)))</f>
        <v/>
      </c>
      <c r="L17" s="17" t="str">
        <f t="shared" si="0"/>
        <v/>
      </c>
      <c r="M17" s="17">
        <f t="shared" si="1"/>
        <v>0</v>
      </c>
      <c r="N17" s="17" t="str">
        <f>IF(B17="","",IF(J17&lt;3,VLOOKUP(B17,RB!$A$3:$K$25,6,FALSE),IF(J17&gt;3,IF(K17=1,VLOOKUP(B17,RB!$A$3:$K$25,5,FALSE),VLOOKUP(B17,RB!$A$3:$K$25,6,FALSE)))))</f>
        <v/>
      </c>
      <c r="O17" s="17">
        <f>ROUND(IF(D17="",0,IF(T17="ok",IF(OR(J17=1.2,J17=1.3,J17=2.1,J17=3.1,J17=3.2,J17=3.3,J17=3.4),IF(N17*L17*K17&gt;VLOOKUP(B17,RB!$A$3:$K$25,8,FALSE),VLOOKUP(B17,RB!$A$3:$K$25,8,FALSE),N17*L17*K17),IF(H17*N17&gt;VLOOKUP(B17,RB!$A$3:$K$25,8,FALSE),VLOOKUP(B17,RB!$A$3:$K$25,8,FALSE),H17*N17)))),2)</f>
        <v>0</v>
      </c>
      <c r="P17" s="19">
        <f t="shared" si="2"/>
        <v>0</v>
      </c>
      <c r="Q17" s="17" t="str">
        <f>IF(D17="","",IF(L17&gt;=VLOOKUP(B17,RB!$A$3:$K$25,9,FALSE),1,0))</f>
        <v/>
      </c>
      <c r="R17" s="17" t="str">
        <f>IF(D17="","",IF(K17&gt;=VLOOKUP(B17,RB!$A$3:$K$25,10,FALSE),1,0))</f>
        <v/>
      </c>
      <c r="S17" s="17" t="str">
        <f t="shared" si="4"/>
        <v/>
      </c>
      <c r="T17" s="17" t="str">
        <f t="shared" si="3"/>
        <v/>
      </c>
      <c r="U17">
        <f>IF(C17="",0,VLOOKUP(J17,RB!$C$3:$L$25,10,FALSE))</f>
        <v>0</v>
      </c>
    </row>
    <row r="18" spans="1:21" ht="16.7" customHeight="1" x14ac:dyDescent="0.25">
      <c r="A18" s="1">
        <v>9</v>
      </c>
      <c r="B18" s="69"/>
      <c r="C18" s="70"/>
      <c r="D18" s="71"/>
      <c r="E18" s="71"/>
      <c r="F18" s="72"/>
      <c r="G18" s="72"/>
      <c r="H18" s="73"/>
      <c r="I18" s="73"/>
      <c r="J18" s="15" t="str">
        <f>IF(B18="","",VLOOKUP(B18,RB!$A$3:$K$25,3,FALSE))</f>
        <v/>
      </c>
      <c r="K18" s="16" t="str">
        <f>IF(D18="","",IF((E18-D18)+VLOOKUP(B18,RB!$A$3:$K$25,4,FALSE)&gt;VLOOKUP(B18,RB!$A$3:$K$25,11,FALSE),VLOOKUP(B18,RB!$A$3:$K$25,11,FALSE),(E18-D18)+VLOOKUP(B18,RB!$A$3:$K$25,4,FALSE)))</f>
        <v/>
      </c>
      <c r="L18" s="17" t="str">
        <f t="shared" si="0"/>
        <v/>
      </c>
      <c r="M18" s="17">
        <f t="shared" si="1"/>
        <v>0</v>
      </c>
      <c r="N18" s="17" t="str">
        <f>IF(B18="","",IF(J18&lt;3,VLOOKUP(B18,RB!$A$3:$K$25,6,FALSE),IF(J18&gt;3,IF(K18=1,VLOOKUP(B18,RB!$A$3:$K$25,5,FALSE),VLOOKUP(B18,RB!$A$3:$K$25,6,FALSE)))))</f>
        <v/>
      </c>
      <c r="O18" s="17">
        <f>ROUND(IF(D18="",0,IF(T18="ok",IF(OR(J18=1.2,J18=1.3,J18=2.1,J18=3.1,J18=3.2,J18=3.3,J18=3.4),IF(N18*L18*K18&gt;VLOOKUP(B18,RB!$A$3:$K$25,8,FALSE),VLOOKUP(B18,RB!$A$3:$K$25,8,FALSE),N18*L18*K18),IF(H18*N18&gt;VLOOKUP(B18,RB!$A$3:$K$25,8,FALSE),VLOOKUP(B18,RB!$A$3:$K$25,8,FALSE),H18*N18)))),2)</f>
        <v>0</v>
      </c>
      <c r="P18" s="19">
        <f t="shared" si="2"/>
        <v>0</v>
      </c>
      <c r="Q18" s="17" t="str">
        <f>IF(D18="","",IF(L18&gt;=VLOOKUP(B18,RB!$A$3:$K$25,9,FALSE),1,0))</f>
        <v/>
      </c>
      <c r="R18" s="17" t="str">
        <f>IF(D18="","",IF(K18&gt;=VLOOKUP(B18,RB!$A$3:$K$25,10,FALSE),1,0))</f>
        <v/>
      </c>
      <c r="S18" s="17" t="str">
        <f t="shared" si="4"/>
        <v/>
      </c>
      <c r="T18" s="17" t="str">
        <f t="shared" si="3"/>
        <v/>
      </c>
      <c r="U18">
        <f>IF(C18="",0,VLOOKUP(J18,RB!$C$3:$L$25,10,FALSE))</f>
        <v>0</v>
      </c>
    </row>
    <row r="19" spans="1:21" ht="16.7" customHeight="1" x14ac:dyDescent="0.25">
      <c r="A19" s="1">
        <v>10</v>
      </c>
      <c r="B19" s="69"/>
      <c r="C19" s="74"/>
      <c r="D19" s="71"/>
      <c r="E19" s="71"/>
      <c r="F19" s="72"/>
      <c r="G19" s="72"/>
      <c r="H19" s="73"/>
      <c r="I19" s="73"/>
      <c r="J19" s="15" t="str">
        <f>IF(B19="","",VLOOKUP(B19,RB!$A$3:$K$25,3,FALSE))</f>
        <v/>
      </c>
      <c r="K19" s="16" t="str">
        <f>IF(D19="","",IF((E19-D19)+VLOOKUP(B19,RB!$A$3:$K$25,4,FALSE)&gt;VLOOKUP(B19,RB!$A$3:$K$25,11,FALSE),VLOOKUP(B19,RB!$A$3:$K$25,11,FALSE),(E19-D19)+VLOOKUP(B19,RB!$A$3:$K$25,4,FALSE)))</f>
        <v/>
      </c>
      <c r="L19" s="17" t="str">
        <f t="shared" si="0"/>
        <v/>
      </c>
      <c r="M19" s="17">
        <f t="shared" si="1"/>
        <v>0</v>
      </c>
      <c r="N19" s="17" t="str">
        <f>IF(B19="","",IF(J19&lt;3,VLOOKUP(B19,RB!$A$3:$K$25,6,FALSE),IF(J19&gt;3,IF(K19=1,VLOOKUP(B19,RB!$A$3:$K$25,5,FALSE),VLOOKUP(B19,RB!$A$3:$K$25,6,FALSE)))))</f>
        <v/>
      </c>
      <c r="O19" s="17">
        <f>ROUND(IF(D19="",0,IF(T19="ok",IF(OR(J19=1.2,J19=1.3,J19=2.1,J19=3.1,J19=3.2,J19=3.3,J19=3.4),IF(N19*L19*K19&gt;VLOOKUP(B19,RB!$A$3:$K$25,8,FALSE),VLOOKUP(B19,RB!$A$3:$K$25,8,FALSE),N19*L19*K19),IF(H19*N19&gt;VLOOKUP(B19,RB!$A$3:$K$25,8,FALSE),VLOOKUP(B19,RB!$A$3:$K$25,8,FALSE),H19*N19)))),2)</f>
        <v>0</v>
      </c>
      <c r="P19" s="19">
        <f t="shared" si="2"/>
        <v>0</v>
      </c>
      <c r="Q19" s="17" t="str">
        <f>IF(D19="","",IF(L19&gt;=VLOOKUP(B19,RB!$A$3:$K$25,9,FALSE),1,0))</f>
        <v/>
      </c>
      <c r="R19" s="17" t="str">
        <f>IF(D19="","",IF(K19&gt;=VLOOKUP(B19,RB!$A$3:$K$25,10,FALSE),1,0))</f>
        <v/>
      </c>
      <c r="S19" s="17" t="str">
        <f t="shared" si="4"/>
        <v/>
      </c>
      <c r="T19" s="17" t="str">
        <f t="shared" si="3"/>
        <v/>
      </c>
      <c r="U19">
        <f>IF(C19="",0,VLOOKUP(J19,RB!$C$3:$L$25,10,FALSE))</f>
        <v>0</v>
      </c>
    </row>
    <row r="20" spans="1:21" ht="16.7" customHeight="1" x14ac:dyDescent="0.25">
      <c r="A20" s="1">
        <v>11</v>
      </c>
      <c r="B20" s="69"/>
      <c r="C20" s="74"/>
      <c r="D20" s="71"/>
      <c r="E20" s="71"/>
      <c r="F20" s="72"/>
      <c r="G20" s="72"/>
      <c r="H20" s="73"/>
      <c r="I20" s="73"/>
      <c r="J20" s="15" t="str">
        <f>IF(B20="","",VLOOKUP(B20,RB!$A$3:$K$25,3,FALSE))</f>
        <v/>
      </c>
      <c r="K20" s="16" t="str">
        <f>IF(D20="","",IF((E20-D20)+VLOOKUP(B20,RB!$A$3:$K$25,4,FALSE)&gt;VLOOKUP(B20,RB!$A$3:$K$25,11,FALSE),VLOOKUP(B20,RB!$A$3:$K$25,11,FALSE),(E20-D20)+VLOOKUP(B20,RB!$A$3:$K$25,4,FALSE)))</f>
        <v/>
      </c>
      <c r="L20" s="17" t="str">
        <f t="shared" si="0"/>
        <v/>
      </c>
      <c r="M20" s="17">
        <f t="shared" si="1"/>
        <v>0</v>
      </c>
      <c r="N20" s="17" t="str">
        <f>IF(B20="","",IF(J20&lt;3,VLOOKUP(B20,RB!$A$3:$K$25,6,FALSE),IF(J20&gt;3,IF(K20=1,VLOOKUP(B20,RB!$A$3:$K$25,5,FALSE),VLOOKUP(B20,RB!$A$3:$K$25,6,FALSE)))))</f>
        <v/>
      </c>
      <c r="O20" s="17">
        <f>ROUND(IF(D20="",0,IF(T20="ok",IF(OR(J20=1.2,J20=1.3,J20=2.1,J20=3.1,J20=3.2,J20=3.3,J20=3.4),IF(N20*L20*K20&gt;VLOOKUP(B20,RB!$A$3:$K$25,8,FALSE),VLOOKUP(B20,RB!$A$3:$K$25,8,FALSE),N20*L20*K20),IF(H20*N20&gt;VLOOKUP(B20,RB!$A$3:$K$25,8,FALSE),VLOOKUP(B20,RB!$A$3:$K$25,8,FALSE),H20*N20)))),2)</f>
        <v>0</v>
      </c>
      <c r="P20" s="19">
        <f t="shared" si="2"/>
        <v>0</v>
      </c>
      <c r="Q20" s="17" t="str">
        <f>IF(D20="","",IF(L20&gt;=VLOOKUP(B20,RB!$A$3:$K$25,9,FALSE),1,0))</f>
        <v/>
      </c>
      <c r="R20" s="17" t="str">
        <f>IF(D20="","",IF(K20&gt;=VLOOKUP(B20,RB!$A$3:$K$25,10,FALSE),1,0))</f>
        <v/>
      </c>
      <c r="S20" s="17" t="str">
        <f t="shared" si="4"/>
        <v/>
      </c>
      <c r="T20" s="17" t="str">
        <f t="shared" si="3"/>
        <v/>
      </c>
      <c r="U20">
        <f>IF(C20="",0,VLOOKUP(J20,RB!$C$3:$L$25,10,FALSE))</f>
        <v>0</v>
      </c>
    </row>
    <row r="21" spans="1:21" ht="16.7" customHeight="1" x14ac:dyDescent="0.25">
      <c r="A21" s="1">
        <v>12</v>
      </c>
      <c r="B21" s="69"/>
      <c r="C21" s="74"/>
      <c r="D21" s="71"/>
      <c r="E21" s="71"/>
      <c r="F21" s="72"/>
      <c r="G21" s="72"/>
      <c r="H21" s="73"/>
      <c r="I21" s="73"/>
      <c r="J21" s="15" t="str">
        <f>IF(B21="","",VLOOKUP(B21,RB!$A$3:$K$25,3,FALSE))</f>
        <v/>
      </c>
      <c r="K21" s="16" t="str">
        <f>IF(D21="","",IF((E21-D21)+VLOOKUP(B21,RB!$A$3:$K$25,4,FALSE)&gt;VLOOKUP(B21,RB!$A$3:$K$25,11,FALSE),VLOOKUP(B21,RB!$A$3:$K$25,11,FALSE),(E21-D21)+VLOOKUP(B21,RB!$A$3:$K$25,4,FALSE)))</f>
        <v/>
      </c>
      <c r="L21" s="17" t="str">
        <f t="shared" si="0"/>
        <v/>
      </c>
      <c r="M21" s="17">
        <f t="shared" si="1"/>
        <v>0</v>
      </c>
      <c r="N21" s="17" t="str">
        <f>IF(B21="","",IF(J21&lt;3,VLOOKUP(B21,RB!$A$3:$K$25,6,FALSE),IF(J21&gt;3,IF(K21=1,VLOOKUP(B21,RB!$A$3:$K$25,5,FALSE),VLOOKUP(B21,RB!$A$3:$K$25,6,FALSE)))))</f>
        <v/>
      </c>
      <c r="O21" s="17">
        <f>ROUND(IF(D21="",0,IF(T21="ok",IF(OR(J21=1.2,J21=1.3,J21=2.1,J21=3.1,J21=3.2,J21=3.3,J21=3.4),IF(N21*L21*K21&gt;VLOOKUP(B21,RB!$A$3:$K$25,8,FALSE),VLOOKUP(B21,RB!$A$3:$K$25,8,FALSE),N21*L21*K21),IF(H21*N21&gt;VLOOKUP(B21,RB!$A$3:$K$25,8,FALSE),VLOOKUP(B21,RB!$A$3:$K$25,8,FALSE),H21*N21)))),2)</f>
        <v>0</v>
      </c>
      <c r="P21" s="19">
        <f t="shared" si="2"/>
        <v>0</v>
      </c>
      <c r="Q21" s="17" t="str">
        <f>IF(D21="","",IF(L21&gt;=VLOOKUP(B21,RB!$A$3:$K$25,9,FALSE),1,0))</f>
        <v/>
      </c>
      <c r="R21" s="17" t="str">
        <f>IF(D21="","",IF(K21&gt;=VLOOKUP(B21,RB!$A$3:$K$25,10,FALSE),1,0))</f>
        <v/>
      </c>
      <c r="S21" s="17" t="str">
        <f t="shared" si="4"/>
        <v/>
      </c>
      <c r="T21" s="17" t="str">
        <f t="shared" si="3"/>
        <v/>
      </c>
      <c r="U21">
        <f>IF(C21="",0,VLOOKUP(J21,RB!$C$3:$L$25,10,FALSE))</f>
        <v>0</v>
      </c>
    </row>
    <row r="22" spans="1:21" ht="16.7" customHeight="1" x14ac:dyDescent="0.25">
      <c r="A22" s="1">
        <v>13</v>
      </c>
      <c r="B22" s="69"/>
      <c r="C22" s="74"/>
      <c r="D22" s="71"/>
      <c r="E22" s="71"/>
      <c r="F22" s="72"/>
      <c r="G22" s="72"/>
      <c r="H22" s="73"/>
      <c r="I22" s="73"/>
      <c r="J22" s="15" t="str">
        <f>IF(B22="","",VLOOKUP(B22,RB!$A$3:$K$25,3,FALSE))</f>
        <v/>
      </c>
      <c r="K22" s="16" t="str">
        <f>IF(D22="","",IF((E22-D22)+VLOOKUP(B22,RB!$A$3:$K$25,4,FALSE)&gt;VLOOKUP(B22,RB!$A$3:$K$25,11,FALSE),VLOOKUP(B22,RB!$A$3:$K$25,11,FALSE),(E22-D22)+VLOOKUP(B22,RB!$A$3:$K$25,4,FALSE)))</f>
        <v/>
      </c>
      <c r="L22" s="17" t="str">
        <f t="shared" si="0"/>
        <v/>
      </c>
      <c r="M22" s="17">
        <f t="shared" si="1"/>
        <v>0</v>
      </c>
      <c r="N22" s="17" t="str">
        <f>IF(B22="","",IF(J22&lt;3,VLOOKUP(B22,RB!$A$3:$K$25,6,FALSE),IF(J22&gt;3,IF(K22=1,VLOOKUP(B22,RB!$A$3:$K$25,5,FALSE),VLOOKUP(B22,RB!$A$3:$K$25,6,FALSE)))))</f>
        <v/>
      </c>
      <c r="O22" s="17">
        <f>ROUND(IF(D22="",0,IF(T22="ok",IF(OR(J22=1.2,J22=1.3,J22=2.1,J22=3.1,J22=3.2,J22=3.3,J22=3.4),IF(N22*L22*K22&gt;VLOOKUP(B22,RB!$A$3:$K$25,8,FALSE),VLOOKUP(B22,RB!$A$3:$K$25,8,FALSE),N22*L22*K22),IF(H22*N22&gt;VLOOKUP(B22,RB!$A$3:$K$25,8,FALSE),VLOOKUP(B22,RB!$A$3:$K$25,8,FALSE),H22*N22)))),2)</f>
        <v>0</v>
      </c>
      <c r="P22" s="19">
        <f t="shared" si="2"/>
        <v>0</v>
      </c>
      <c r="Q22" s="17" t="str">
        <f>IF(D22="","",IF(L22&gt;=VLOOKUP(B22,RB!$A$3:$K$25,9,FALSE),1,0))</f>
        <v/>
      </c>
      <c r="R22" s="17" t="str">
        <f>IF(D22="","",IF(K22&gt;=VLOOKUP(B22,RB!$A$3:$K$25,10,FALSE),1,0))</f>
        <v/>
      </c>
      <c r="S22" s="17" t="str">
        <f t="shared" si="4"/>
        <v/>
      </c>
      <c r="T22" s="17" t="str">
        <f t="shared" si="3"/>
        <v/>
      </c>
      <c r="U22">
        <f>IF(C22="",0,VLOOKUP(J22,RB!$C$3:$L$25,10,FALSE))</f>
        <v>0</v>
      </c>
    </row>
    <row r="23" spans="1:21" ht="16.7" customHeight="1" x14ac:dyDescent="0.25">
      <c r="A23" s="1">
        <v>14</v>
      </c>
      <c r="B23" s="69"/>
      <c r="C23" s="74"/>
      <c r="D23" s="71"/>
      <c r="E23" s="71"/>
      <c r="F23" s="72"/>
      <c r="G23" s="72"/>
      <c r="H23" s="73"/>
      <c r="I23" s="73"/>
      <c r="J23" s="15" t="str">
        <f>IF(B23="","",VLOOKUP(B23,RB!$A$3:$K$25,3,FALSE))</f>
        <v/>
      </c>
      <c r="K23" s="16" t="str">
        <f>IF(D23="","",IF((E23-D23)+VLOOKUP(B23,RB!$A$3:$K$25,4,FALSE)&gt;VLOOKUP(B23,RB!$A$3:$K$25,11,FALSE),VLOOKUP(B23,RB!$A$3:$K$25,11,FALSE),(E23-D23)+VLOOKUP(B23,RB!$A$3:$K$25,4,FALSE)))</f>
        <v/>
      </c>
      <c r="L23" s="17" t="str">
        <f t="shared" si="0"/>
        <v/>
      </c>
      <c r="M23" s="17">
        <f t="shared" si="1"/>
        <v>0</v>
      </c>
      <c r="N23" s="17" t="str">
        <f>IF(B23="","",IF(J23&lt;3,VLOOKUP(B23,RB!$A$3:$K$25,6,FALSE),IF(J23&gt;3,IF(K23=1,VLOOKUP(B23,RB!$A$3:$K$25,5,FALSE),VLOOKUP(B23,RB!$A$3:$K$25,6,FALSE)))))</f>
        <v/>
      </c>
      <c r="O23" s="17">
        <f>ROUND(IF(D23="",0,IF(T23="ok",IF(OR(J23=1.2,J23=1.3,J23=2.1,J23=3.1,J23=3.2,J23=3.3,J23=3.4),IF(N23*L23*K23&gt;VLOOKUP(B23,RB!$A$3:$K$25,8,FALSE),VLOOKUP(B23,RB!$A$3:$K$25,8,FALSE),N23*L23*K23),IF(H23*N23&gt;VLOOKUP(B23,RB!$A$3:$K$25,8,FALSE),VLOOKUP(B23,RB!$A$3:$K$25,8,FALSE),H23*N23)))),2)</f>
        <v>0</v>
      </c>
      <c r="P23" s="19">
        <f t="shared" si="2"/>
        <v>0</v>
      </c>
      <c r="Q23" s="17" t="str">
        <f>IF(D23="","",IF(L23&gt;=VLOOKUP(B23,RB!$A$3:$K$25,9,FALSE),1,0))</f>
        <v/>
      </c>
      <c r="R23" s="17" t="str">
        <f>IF(D23="","",IF(K23&gt;=VLOOKUP(B23,RB!$A$3:$K$25,10,FALSE),1,0))</f>
        <v/>
      </c>
      <c r="S23" s="17" t="str">
        <f t="shared" si="4"/>
        <v/>
      </c>
      <c r="T23" s="17" t="str">
        <f t="shared" si="3"/>
        <v/>
      </c>
      <c r="U23">
        <f>IF(C23="",0,VLOOKUP(J23,RB!$C$3:$L$25,10,FALSE))</f>
        <v>0</v>
      </c>
    </row>
    <row r="24" spans="1:21" ht="16.7" customHeight="1" x14ac:dyDescent="0.25">
      <c r="A24" s="1">
        <v>15</v>
      </c>
      <c r="B24" s="69"/>
      <c r="C24" s="74"/>
      <c r="D24" s="71"/>
      <c r="E24" s="71"/>
      <c r="F24" s="72"/>
      <c r="G24" s="72"/>
      <c r="H24" s="73"/>
      <c r="I24" s="73"/>
      <c r="J24" s="15" t="str">
        <f>IF(B24="","",VLOOKUP(B24,RB!$A$3:$K$25,3,FALSE))</f>
        <v/>
      </c>
      <c r="K24" s="16" t="str">
        <f>IF(D24="","",IF((E24-D24)+VLOOKUP(B24,RB!$A$3:$K$25,4,FALSE)&gt;VLOOKUP(B24,RB!$A$3:$K$25,11,FALSE),VLOOKUP(B24,RB!$A$3:$K$25,11,FALSE),(E24-D24)+VLOOKUP(B24,RB!$A$3:$K$25,4,FALSE)))</f>
        <v/>
      </c>
      <c r="L24" s="17" t="str">
        <f t="shared" si="0"/>
        <v/>
      </c>
      <c r="M24" s="17">
        <f t="shared" si="1"/>
        <v>0</v>
      </c>
      <c r="N24" s="17" t="str">
        <f>IF(B24="","",IF(J24&lt;3,VLOOKUP(B24,RB!$A$3:$K$25,6,FALSE),IF(J24&gt;3,IF(K24=1,VLOOKUP(B24,RB!$A$3:$K$25,5,FALSE),VLOOKUP(B24,RB!$A$3:$K$25,6,FALSE)))))</f>
        <v/>
      </c>
      <c r="O24" s="17">
        <f>ROUND(IF(D24="",0,IF(T24="ok",IF(OR(J24=1.2,J24=1.3,J24=2.1,J24=3.1,J24=3.2,J24=3.3,J24=3.4),IF(N24*L24*K24&gt;VLOOKUP(B24,RB!$A$3:$K$25,8,FALSE),VLOOKUP(B24,RB!$A$3:$K$25,8,FALSE),N24*L24*K24),IF(H24*N24&gt;VLOOKUP(B24,RB!$A$3:$K$25,8,FALSE),VLOOKUP(B24,RB!$A$3:$K$25,8,FALSE),H24*N24)))),2)</f>
        <v>0</v>
      </c>
      <c r="P24" s="19">
        <f t="shared" si="2"/>
        <v>0</v>
      </c>
      <c r="Q24" s="17" t="str">
        <f>IF(D24="","",IF(L24&gt;=VLOOKUP(B24,RB!$A$3:$K$25,9,FALSE),1,0))</f>
        <v/>
      </c>
      <c r="R24" s="17" t="str">
        <f>IF(D24="","",IF(K24&gt;=VLOOKUP(B24,RB!$A$3:$K$25,10,FALSE),1,0))</f>
        <v/>
      </c>
      <c r="S24" s="17" t="str">
        <f t="shared" si="4"/>
        <v/>
      </c>
      <c r="T24" s="17" t="str">
        <f t="shared" si="3"/>
        <v/>
      </c>
      <c r="U24">
        <f>IF(C24="",0,VLOOKUP(J24,RB!$C$3:$L$25,10,FALSE))</f>
        <v>0</v>
      </c>
    </row>
    <row r="25" spans="1:21" ht="16.7" customHeight="1" x14ac:dyDescent="0.25">
      <c r="A25" s="1">
        <v>16</v>
      </c>
      <c r="B25" s="69"/>
      <c r="C25" s="74"/>
      <c r="D25" s="71"/>
      <c r="E25" s="71"/>
      <c r="F25" s="72"/>
      <c r="G25" s="72"/>
      <c r="H25" s="73"/>
      <c r="I25" s="73"/>
      <c r="J25" s="15" t="str">
        <f>IF(B25="","",VLOOKUP(B25,RB!$A$3:$K$25,3,FALSE))</f>
        <v/>
      </c>
      <c r="K25" s="16" t="str">
        <f>IF(D25="","",IF((E25-D25)+VLOOKUP(B25,RB!$A$3:$K$25,4,FALSE)&gt;VLOOKUP(B25,RB!$A$3:$K$25,11,FALSE),VLOOKUP(B25,RB!$A$3:$K$25,11,FALSE),(E25-D25)+VLOOKUP(B25,RB!$A$3:$K$25,4,FALSE)))</f>
        <v/>
      </c>
      <c r="L25" s="17" t="str">
        <f t="shared" si="0"/>
        <v/>
      </c>
      <c r="M25" s="17">
        <f t="shared" si="1"/>
        <v>0</v>
      </c>
      <c r="N25" s="17" t="str">
        <f>IF(B25="","",IF(J25&lt;3,VLOOKUP(B25,RB!$A$3:$K$25,6,FALSE),IF(J25&gt;3,IF(K25=1,VLOOKUP(B25,RB!$A$3:$K$25,5,FALSE),VLOOKUP(B25,RB!$A$3:$K$25,6,FALSE)))))</f>
        <v/>
      </c>
      <c r="O25" s="17">
        <f>ROUND(IF(D25="",0,IF(T25="ok",IF(OR(J25=1.2,J25=1.3,J25=2.1,J25=3.1,J25=3.2,J25=3.3,J25=3.4),IF(N25*L25*K25&gt;VLOOKUP(B25,RB!$A$3:$K$25,8,FALSE),VLOOKUP(B25,RB!$A$3:$K$25,8,FALSE),N25*L25*K25),IF(H25*N25&gt;VLOOKUP(B25,RB!$A$3:$K$25,8,FALSE),VLOOKUP(B25,RB!$A$3:$K$25,8,FALSE),H25*N25)))),2)</f>
        <v>0</v>
      </c>
      <c r="P25" s="19">
        <f t="shared" si="2"/>
        <v>0</v>
      </c>
      <c r="Q25" s="17" t="str">
        <f>IF(D25="","",IF(L25&gt;=VLOOKUP(B25,RB!$A$3:$K$25,9,FALSE),1,0))</f>
        <v/>
      </c>
      <c r="R25" s="17" t="str">
        <f>IF(D25="","",IF(K25&gt;=VLOOKUP(B25,RB!$A$3:$K$25,10,FALSE),1,0))</f>
        <v/>
      </c>
      <c r="S25" s="17" t="str">
        <f t="shared" si="4"/>
        <v/>
      </c>
      <c r="T25" s="17" t="str">
        <f t="shared" si="3"/>
        <v/>
      </c>
      <c r="U25">
        <f>IF(C25="",0,VLOOKUP(J25,RB!$C$3:$L$25,10,FALSE))</f>
        <v>0</v>
      </c>
    </row>
    <row r="26" spans="1:21" ht="16.7" customHeight="1" x14ac:dyDescent="0.25">
      <c r="A26" s="1">
        <v>17</v>
      </c>
      <c r="B26" s="69"/>
      <c r="C26" s="74"/>
      <c r="D26" s="71"/>
      <c r="E26" s="71"/>
      <c r="F26" s="72"/>
      <c r="G26" s="72"/>
      <c r="H26" s="73"/>
      <c r="I26" s="73"/>
      <c r="J26" s="15" t="str">
        <f>IF(B26="","",VLOOKUP(B26,RB!$A$3:$K$25,3,FALSE))</f>
        <v/>
      </c>
      <c r="K26" s="16" t="str">
        <f>IF(D26="","",IF((E26-D26)+VLOOKUP(B26,RB!$A$3:$K$25,4,FALSE)&gt;VLOOKUP(B26,RB!$A$3:$K$25,11,FALSE),VLOOKUP(B26,RB!$A$3:$K$25,11,FALSE),(E26-D26)+VLOOKUP(B26,RB!$A$3:$K$25,4,FALSE)))</f>
        <v/>
      </c>
      <c r="L26" s="17" t="str">
        <f t="shared" si="0"/>
        <v/>
      </c>
      <c r="M26" s="17">
        <f t="shared" si="1"/>
        <v>0</v>
      </c>
      <c r="N26" s="17" t="str">
        <f>IF(B26="","",IF(J26&lt;3,VLOOKUP(B26,RB!$A$3:$K$25,6,FALSE),IF(J26&gt;3,IF(K26=1,VLOOKUP(B26,RB!$A$3:$K$25,5,FALSE),VLOOKUP(B26,RB!$A$3:$K$25,6,FALSE)))))</f>
        <v/>
      </c>
      <c r="O26" s="17">
        <f>ROUND(IF(D26="",0,IF(T26="ok",IF(OR(J26=1.2,J26=1.3,J26=2.1,J26=3.1,J26=3.2,J26=3.3,J26=3.4),IF(N26*L26*K26&gt;VLOOKUP(B26,RB!$A$3:$K$25,8,FALSE),VLOOKUP(B26,RB!$A$3:$K$25,8,FALSE),N26*L26*K26),IF(H26*N26&gt;VLOOKUP(B26,RB!$A$3:$K$25,8,FALSE),VLOOKUP(B26,RB!$A$3:$K$25,8,FALSE),H26*N26)))),2)</f>
        <v>0</v>
      </c>
      <c r="P26" s="19">
        <f t="shared" si="2"/>
        <v>0</v>
      </c>
      <c r="Q26" s="17" t="str">
        <f>IF(D26="","",IF(L26&gt;=VLOOKUP(B26,RB!$A$3:$K$25,9,FALSE),1,0))</f>
        <v/>
      </c>
      <c r="R26" s="17" t="str">
        <f>IF(D26="","",IF(K26&gt;=VLOOKUP(B26,RB!$A$3:$K$25,10,FALSE),1,0))</f>
        <v/>
      </c>
      <c r="S26" s="17" t="str">
        <f t="shared" si="4"/>
        <v/>
      </c>
      <c r="T26" s="17" t="str">
        <f t="shared" si="3"/>
        <v/>
      </c>
      <c r="U26">
        <f>IF(C26="",0,VLOOKUP(J26,RB!$C$3:$L$25,10,FALSE))</f>
        <v>0</v>
      </c>
    </row>
    <row r="27" spans="1:21" ht="16.7" customHeight="1" x14ac:dyDescent="0.25">
      <c r="A27" s="76">
        <v>18</v>
      </c>
      <c r="B27" s="69"/>
      <c r="C27" s="74"/>
      <c r="D27" s="71"/>
      <c r="E27" s="71"/>
      <c r="F27" s="72"/>
      <c r="G27" s="72"/>
      <c r="H27" s="73"/>
      <c r="I27" s="73"/>
      <c r="J27" s="15" t="str">
        <f>IF(B27="","",VLOOKUP(B27,RB!$A$3:$K$25,3,FALSE))</f>
        <v/>
      </c>
      <c r="K27" s="16" t="str">
        <f>IF(D27="","",IF((E27-D27)+VLOOKUP(B27,RB!$A$3:$K$25,4,FALSE)&gt;VLOOKUP(B27,RB!$A$3:$K$25,11,FALSE),VLOOKUP(B27,RB!$A$3:$K$25,11,FALSE),(E27-D27)+VLOOKUP(B27,RB!$A$3:$K$25,4,FALSE)))</f>
        <v/>
      </c>
      <c r="L27" s="17" t="str">
        <f t="shared" si="0"/>
        <v/>
      </c>
      <c r="M27" s="17">
        <f t="shared" si="1"/>
        <v>0</v>
      </c>
      <c r="N27" s="17" t="str">
        <f>IF(B27="","",IF(J27&lt;3,VLOOKUP(B27,RB!$A$3:$K$25,6,FALSE),IF(J27&gt;3,IF(K27=1,VLOOKUP(B27,RB!$A$3:$K$25,5,FALSE),VLOOKUP(B27,RB!$A$3:$K$25,6,FALSE)))))</f>
        <v/>
      </c>
      <c r="O27" s="17">
        <f>ROUND(IF(D27="",0,IF(T27="ok",IF(OR(J27=1.2,J27=1.3,J27=2.1,J27=3.1,J27=3.2,J27=3.3,J27=3.4),IF(N27*L27*K27&gt;VLOOKUP(B27,RB!$A$3:$K$25,8,FALSE),VLOOKUP(B27,RB!$A$3:$K$25,8,FALSE),N27*L27*K27),IF(H27*N27&gt;VLOOKUP(B27,RB!$A$3:$K$25,8,FALSE),VLOOKUP(B27,RB!$A$3:$K$25,8,FALSE),H27*N27)))),2)</f>
        <v>0</v>
      </c>
      <c r="P27" s="19">
        <f t="shared" si="2"/>
        <v>0</v>
      </c>
      <c r="Q27" s="17" t="str">
        <f>IF(D27="","",IF(L27&gt;=VLOOKUP(B27,RB!$A$3:$K$25,9,FALSE),1,0))</f>
        <v/>
      </c>
      <c r="R27" s="17" t="str">
        <f>IF(D27="","",IF(K27&gt;=VLOOKUP(B27,RB!$A$3:$K$25,10,FALSE),1,0))</f>
        <v/>
      </c>
      <c r="S27" s="17" t="str">
        <f t="shared" si="4"/>
        <v/>
      </c>
      <c r="T27" s="17" t="str">
        <f t="shared" si="3"/>
        <v/>
      </c>
      <c r="U27">
        <f>IF(C27="",0,VLOOKUP(J27,RB!$C$3:$L$25,10,FALSE))</f>
        <v>0</v>
      </c>
    </row>
    <row r="28" spans="1:21" ht="16.7" customHeight="1" x14ac:dyDescent="0.25">
      <c r="A28" s="76">
        <v>19</v>
      </c>
      <c r="B28" s="69"/>
      <c r="C28" s="74"/>
      <c r="D28" s="71"/>
      <c r="E28" s="71"/>
      <c r="F28" s="72"/>
      <c r="G28" s="72"/>
      <c r="H28" s="73"/>
      <c r="I28" s="73"/>
      <c r="J28" s="15" t="str">
        <f>IF(B28="","",VLOOKUP(B28,RB!$A$3:$K$25,3,FALSE))</f>
        <v/>
      </c>
      <c r="K28" s="16" t="str">
        <f>IF(D28="","",IF((E28-D28)+VLOOKUP(B28,RB!$A$3:$K$25,4,FALSE)&gt;VLOOKUP(B28,RB!$A$3:$K$25,11,FALSE),VLOOKUP(B28,RB!$A$3:$K$25,11,FALSE),(E28-D28)+VLOOKUP(B28,RB!$A$3:$K$25,4,FALSE)))</f>
        <v/>
      </c>
      <c r="L28" s="17" t="str">
        <f t="shared" si="0"/>
        <v/>
      </c>
      <c r="M28" s="17">
        <f t="shared" si="1"/>
        <v>0</v>
      </c>
      <c r="N28" s="17" t="str">
        <f>IF(B28="","",IF(J28&lt;3,VLOOKUP(B28,RB!$A$3:$K$25,6,FALSE),IF(J28&gt;3,IF(K28=1,VLOOKUP(B28,RB!$A$3:$K$25,5,FALSE),VLOOKUP(B28,RB!$A$3:$K$25,6,FALSE)))))</f>
        <v/>
      </c>
      <c r="O28" s="17">
        <f>ROUND(IF(D28="",0,IF(T28="ok",IF(OR(J28=1.2,J28=1.3,J28=2.1,J28=3.1,J28=3.2,J28=3.3,J28=3.4),IF(N28*L28*K28&gt;VLOOKUP(B28,RB!$A$3:$K$25,8,FALSE),VLOOKUP(B28,RB!$A$3:$K$25,8,FALSE),N28*L28*K28),IF(H28*N28&gt;VLOOKUP(B28,RB!$A$3:$K$25,8,FALSE),VLOOKUP(B28,RB!$A$3:$K$25,8,FALSE),H28*N28)))),2)</f>
        <v>0</v>
      </c>
      <c r="P28" s="19">
        <f t="shared" si="2"/>
        <v>0</v>
      </c>
      <c r="Q28" s="17" t="str">
        <f>IF(D28="","",IF(L28&gt;=VLOOKUP(B28,RB!$A$3:$K$25,9,FALSE),1,0))</f>
        <v/>
      </c>
      <c r="R28" s="17" t="str">
        <f>IF(D28="","",IF(K28&gt;=VLOOKUP(B28,RB!$A$3:$K$25,10,FALSE),1,0))</f>
        <v/>
      </c>
      <c r="S28" s="17" t="str">
        <f t="shared" si="4"/>
        <v/>
      </c>
      <c r="T28" s="17" t="str">
        <f t="shared" si="3"/>
        <v/>
      </c>
      <c r="U28">
        <f>IF(C28="",0,VLOOKUP(J28,RB!$C$3:$L$25,10,FALSE))</f>
        <v>0</v>
      </c>
    </row>
    <row r="29" spans="1:21" x14ac:dyDescent="0.25">
      <c r="A29" s="1">
        <v>20</v>
      </c>
      <c r="B29" s="69"/>
      <c r="C29" s="74"/>
      <c r="D29" s="71"/>
      <c r="E29" s="71"/>
      <c r="F29" s="72"/>
      <c r="G29" s="72"/>
      <c r="H29" s="73"/>
      <c r="I29" s="73"/>
      <c r="J29" s="15" t="str">
        <f>IF(B29="","",VLOOKUP(B29,RB!$A$3:$K$25,3,FALSE))</f>
        <v/>
      </c>
      <c r="K29" s="16" t="str">
        <f>IF(D29="","",IF((E29-D29)+VLOOKUP(B29,RB!$A$3:$K$25,4,FALSE)&gt;VLOOKUP(B29,RB!$A$3:$K$25,11,FALSE),VLOOKUP(B29,RB!$A$3:$K$25,11,FALSE),(E29-D29)+VLOOKUP(B29,RB!$A$3:$K$25,4,FALSE)))</f>
        <v/>
      </c>
      <c r="L29" s="17" t="str">
        <f t="shared" si="0"/>
        <v/>
      </c>
      <c r="M29" s="17">
        <f t="shared" si="1"/>
        <v>0</v>
      </c>
      <c r="N29" s="17" t="str">
        <f>IF(B29="","",IF(J29&lt;3,VLOOKUP(B29,RB!$A$3:$K$25,6,FALSE),IF(J29&gt;3,IF(K29=1,VLOOKUP(B29,RB!$A$3:$K$25,5,FALSE),VLOOKUP(B29,RB!$A$3:$K$25,6,FALSE)))))</f>
        <v/>
      </c>
      <c r="O29" s="17">
        <f>ROUND(IF(D29="",0,IF(T29="ok",IF(OR(J29=1.2,J29=1.3,J29=2.1,J29=3.1,J29=3.2,J29=3.3,J29=3.4),IF(N29*L29*K29&gt;VLOOKUP(B29,RB!$A$3:$K$25,8,FALSE),VLOOKUP(B29,RB!$A$3:$K$25,8,FALSE),N29*L29*K29),IF(H29*N29&gt;VLOOKUP(B29,RB!$A$3:$K$25,8,FALSE),VLOOKUP(B29,RB!$A$3:$K$25,8,FALSE),H29*N29)))),2)</f>
        <v>0</v>
      </c>
      <c r="P29" s="19">
        <f t="shared" si="2"/>
        <v>0</v>
      </c>
      <c r="Q29" s="17" t="str">
        <f>IF(D29="","",IF(L29&gt;=VLOOKUP(B29,RB!$A$3:$K$25,9,FALSE),1,0))</f>
        <v/>
      </c>
      <c r="R29" s="17" t="str">
        <f>IF(D29="","",IF(K29&gt;=VLOOKUP(B29,RB!$A$3:$K$25,10,FALSE),1,0))</f>
        <v/>
      </c>
      <c r="S29" s="17" t="str">
        <f t="shared" si="4"/>
        <v/>
      </c>
      <c r="T29" s="17" t="str">
        <f t="shared" si="3"/>
        <v/>
      </c>
      <c r="U29">
        <f>IF(C29="",0,VLOOKUP(J29,RB!$C$3:$L$25,10,FALSE))</f>
        <v>0</v>
      </c>
    </row>
    <row r="30" spans="1:21" x14ac:dyDescent="0.25">
      <c r="A30" s="1">
        <v>21</v>
      </c>
      <c r="B30" s="69"/>
      <c r="C30" s="74"/>
      <c r="D30" s="71"/>
      <c r="E30" s="71"/>
      <c r="F30" s="72"/>
      <c r="G30" s="72"/>
      <c r="H30" s="73"/>
      <c r="I30" s="73"/>
      <c r="J30" s="15" t="str">
        <f>IF(B30="","",VLOOKUP(B30,RB!$A$3:$K$25,3,FALSE))</f>
        <v/>
      </c>
      <c r="K30" s="16" t="str">
        <f>IF(D30="","",IF((E30-D30)+VLOOKUP(B30,RB!$A$3:$K$25,4,FALSE)&gt;VLOOKUP(B30,RB!$A$3:$K$25,11,FALSE),VLOOKUP(B30,RB!$A$3:$K$25,11,FALSE),(E30-D30)+VLOOKUP(B30,RB!$A$3:$K$25,4,FALSE)))</f>
        <v/>
      </c>
      <c r="L30" s="17" t="str">
        <f t="shared" si="0"/>
        <v/>
      </c>
      <c r="M30" s="17">
        <f t="shared" si="1"/>
        <v>0</v>
      </c>
      <c r="N30" s="17" t="str">
        <f>IF(B30="","",IF(J30&lt;3,VLOOKUP(B30,RB!$A$3:$K$25,6,FALSE),IF(J30&gt;3,IF(K30=1,VLOOKUP(B30,RB!$A$3:$K$25,5,FALSE),VLOOKUP(B30,RB!$A$3:$K$25,6,FALSE)))))</f>
        <v/>
      </c>
      <c r="O30" s="17">
        <f>ROUND(IF(D30="",0,IF(T30="ok",IF(OR(J30=1.2,J30=1.3,J30=2.1,J30=3.1,J30=3.2,J30=3.3,J30=3.4),IF(N30*L30*K30&gt;VLOOKUP(B30,RB!$A$3:$K$25,8,FALSE),VLOOKUP(B30,RB!$A$3:$K$25,8,FALSE),N30*L30*K30),IF(H30*N30&gt;VLOOKUP(B30,RB!$A$3:$K$25,8,FALSE),VLOOKUP(B30,RB!$A$3:$K$25,8,FALSE),H30*N30)))),2)</f>
        <v>0</v>
      </c>
      <c r="P30" s="19">
        <f t="shared" si="2"/>
        <v>0</v>
      </c>
      <c r="Q30" s="17" t="str">
        <f>IF(D30="","",IF(L30&gt;=VLOOKUP(B30,RB!$A$3:$K$25,9,FALSE),1,0))</f>
        <v/>
      </c>
      <c r="R30" s="17" t="str">
        <f>IF(D30="","",IF(K30&gt;=VLOOKUP(B30,RB!$A$3:$K$25,10,FALSE),1,0))</f>
        <v/>
      </c>
      <c r="S30" s="17" t="str">
        <f t="shared" si="4"/>
        <v/>
      </c>
      <c r="T30" s="17" t="str">
        <f t="shared" si="3"/>
        <v/>
      </c>
      <c r="U30">
        <f>IF(C30="",0,VLOOKUP(J30,RB!$C$3:$L$25,10,FALSE))</f>
        <v>0</v>
      </c>
    </row>
    <row r="31" spans="1:21" x14ac:dyDescent="0.25">
      <c r="A31" s="1">
        <v>22</v>
      </c>
      <c r="B31" s="69"/>
      <c r="C31" s="74"/>
      <c r="D31" s="71"/>
      <c r="E31" s="71"/>
      <c r="F31" s="72"/>
      <c r="G31" s="72"/>
      <c r="H31" s="73"/>
      <c r="I31" s="73"/>
      <c r="J31" s="15" t="str">
        <f>IF(B31="","",VLOOKUP(B31,RB!$A$3:$K$25,3,FALSE))</f>
        <v/>
      </c>
      <c r="K31" s="16" t="str">
        <f>IF(D31="","",IF((E31-D31)+VLOOKUP(B31,RB!$A$3:$K$25,4,FALSE)&gt;VLOOKUP(B31,RB!$A$3:$K$25,11,FALSE),VLOOKUP(B31,RB!$A$3:$K$25,11,FALSE),(E31-D31)+VLOOKUP(B31,RB!$A$3:$K$25,4,FALSE)))</f>
        <v/>
      </c>
      <c r="L31" s="17" t="str">
        <f t="shared" si="0"/>
        <v/>
      </c>
      <c r="M31" s="17">
        <f t="shared" si="1"/>
        <v>0</v>
      </c>
      <c r="N31" s="17" t="str">
        <f>IF(B31="","",IF(J31&lt;3,VLOOKUP(B31,RB!$A$3:$K$25,6,FALSE),IF(J31&gt;3,IF(K31=1,VLOOKUP(B31,RB!$A$3:$K$25,5,FALSE),VLOOKUP(B31,RB!$A$3:$K$25,6,FALSE)))))</f>
        <v/>
      </c>
      <c r="O31" s="17">
        <f>ROUND(IF(D31="",0,IF(T31="ok",IF(OR(J31=1.2,J31=1.3,J31=2.1,J31=3.1,J31=3.2,J31=3.3,J31=3.4),IF(N31*L31*K31&gt;VLOOKUP(B31,RB!$A$3:$K$25,8,FALSE),VLOOKUP(B31,RB!$A$3:$K$25,8,FALSE),N31*L31*K31),IF(H31*N31&gt;VLOOKUP(B31,RB!$A$3:$K$25,8,FALSE),VLOOKUP(B31,RB!$A$3:$K$25,8,FALSE),H31*N31)))),2)</f>
        <v>0</v>
      </c>
      <c r="P31" s="19">
        <f t="shared" si="2"/>
        <v>0</v>
      </c>
      <c r="Q31" s="17" t="str">
        <f>IF(D31="","",IF(L31&gt;=VLOOKUP(B31,RB!$A$3:$K$25,9,FALSE),1,0))</f>
        <v/>
      </c>
      <c r="R31" s="17" t="str">
        <f>IF(D31="","",IF(K31&gt;=VLOOKUP(B31,RB!$A$3:$K$25,10,FALSE),1,0))</f>
        <v/>
      </c>
      <c r="S31" s="17" t="str">
        <f t="shared" si="4"/>
        <v/>
      </c>
      <c r="T31" s="17" t="str">
        <f t="shared" si="3"/>
        <v/>
      </c>
      <c r="U31">
        <f>IF(C31="",0,VLOOKUP(J31,RB!$C$3:$L$25,10,FALSE))</f>
        <v>0</v>
      </c>
    </row>
    <row r="32" spans="1:21" x14ac:dyDescent="0.25">
      <c r="A32" s="1">
        <v>23</v>
      </c>
      <c r="B32" s="69"/>
      <c r="C32" s="74"/>
      <c r="D32" s="71"/>
      <c r="E32" s="71"/>
      <c r="F32" s="72"/>
      <c r="G32" s="72"/>
      <c r="H32" s="73"/>
      <c r="I32" s="73"/>
      <c r="J32" s="15" t="str">
        <f>IF(B32="","",VLOOKUP(B32,RB!$A$3:$K$25,3,FALSE))</f>
        <v/>
      </c>
      <c r="K32" s="16" t="str">
        <f>IF(D32="","",IF((E32-D32)+VLOOKUP(B32,RB!$A$3:$K$25,4,FALSE)&gt;VLOOKUP(B32,RB!$A$3:$K$25,11,FALSE),VLOOKUP(B32,RB!$A$3:$K$25,11,FALSE),(E32-D32)+VLOOKUP(B32,RB!$A$3:$K$25,4,FALSE)))</f>
        <v/>
      </c>
      <c r="L32" s="17" t="str">
        <f t="shared" si="0"/>
        <v/>
      </c>
      <c r="M32" s="17">
        <f t="shared" si="1"/>
        <v>0</v>
      </c>
      <c r="N32" s="17" t="str">
        <f>IF(B32="","",IF(J32&lt;3,VLOOKUP(B32,RB!$A$3:$K$25,6,FALSE),IF(J32&gt;3,IF(K32=1,VLOOKUP(B32,RB!$A$3:$K$25,5,FALSE),VLOOKUP(B32,RB!$A$3:$K$25,6,FALSE)))))</f>
        <v/>
      </c>
      <c r="O32" s="17">
        <f>ROUND(IF(D32="",0,IF(T32="ok",IF(OR(J32=1.2,J32=1.3,J32=2.1,J32=3.1,J32=3.2,J32=3.3,J32=3.4),IF(N32*L32*K32&gt;VLOOKUP(B32,RB!$A$3:$K$25,8,FALSE),VLOOKUP(B32,RB!$A$3:$K$25,8,FALSE),N32*L32*K32),IF(H32*N32&gt;VLOOKUP(B32,RB!$A$3:$K$25,8,FALSE),VLOOKUP(B32,RB!$A$3:$K$25,8,FALSE),H32*N32)))),2)</f>
        <v>0</v>
      </c>
      <c r="P32" s="19">
        <f t="shared" si="2"/>
        <v>0</v>
      </c>
      <c r="Q32" s="17" t="str">
        <f>IF(D32="","",IF(L32&gt;=VLOOKUP(B32,RB!$A$3:$K$25,9,FALSE),1,0))</f>
        <v/>
      </c>
      <c r="R32" s="17" t="str">
        <f>IF(D32="","",IF(K32&gt;=VLOOKUP(B32,RB!$A$3:$K$25,10,FALSE),1,0))</f>
        <v/>
      </c>
      <c r="S32" s="17" t="str">
        <f t="shared" si="4"/>
        <v/>
      </c>
      <c r="T32" s="17" t="str">
        <f t="shared" si="3"/>
        <v/>
      </c>
      <c r="U32">
        <f>IF(C32="",0,VLOOKUP(J32,RB!$C$3:$L$25,10,FALSE))</f>
        <v>0</v>
      </c>
    </row>
    <row r="33" spans="1:21" x14ac:dyDescent="0.25">
      <c r="A33" s="1">
        <v>24</v>
      </c>
      <c r="B33" s="69"/>
      <c r="C33" s="74"/>
      <c r="D33" s="71"/>
      <c r="E33" s="71"/>
      <c r="F33" s="72"/>
      <c r="G33" s="72"/>
      <c r="H33" s="73"/>
      <c r="I33" s="73"/>
      <c r="J33" s="15" t="str">
        <f>IF(B33="","",VLOOKUP(B33,RB!$A$3:$K$25,3,FALSE))</f>
        <v/>
      </c>
      <c r="K33" s="16" t="str">
        <f>IF(D33="","",IF((E33-D33)+VLOOKUP(B33,RB!$A$3:$K$25,4,FALSE)&gt;VLOOKUP(B33,RB!$A$3:$K$25,11,FALSE),VLOOKUP(B33,RB!$A$3:$K$25,11,FALSE),(E33-D33)+VLOOKUP(B33,RB!$A$3:$K$25,4,FALSE)))</f>
        <v/>
      </c>
      <c r="L33" s="17" t="str">
        <f t="shared" si="0"/>
        <v/>
      </c>
      <c r="M33" s="17">
        <f t="shared" si="1"/>
        <v>0</v>
      </c>
      <c r="N33" s="17" t="str">
        <f>IF(B33="","",IF(J33&lt;3,VLOOKUP(B33,RB!$A$3:$K$25,6,FALSE),IF(J33&gt;3,IF(K33=1,VLOOKUP(B33,RB!$A$3:$K$25,5,FALSE),VLOOKUP(B33,RB!$A$3:$K$25,6,FALSE)))))</f>
        <v/>
      </c>
      <c r="O33" s="17">
        <f>ROUND(IF(D33="",0,IF(T33="ok",IF(OR(J33=1.2,J33=1.3,J33=2.1,J33=3.1,J33=3.2,J33=3.3,J33=3.4),IF(N33*L33*K33&gt;VLOOKUP(B33,RB!$A$3:$K$25,8,FALSE),VLOOKUP(B33,RB!$A$3:$K$25,8,FALSE),N33*L33*K33),IF(H33*N33&gt;VLOOKUP(B33,RB!$A$3:$K$25,8,FALSE),VLOOKUP(B33,RB!$A$3:$K$25,8,FALSE),H33*N33)))),2)</f>
        <v>0</v>
      </c>
      <c r="P33" s="19">
        <f t="shared" si="2"/>
        <v>0</v>
      </c>
      <c r="Q33" s="17" t="str">
        <f>IF(D33="","",IF(L33&gt;=VLOOKUP(B33,RB!$A$3:$K$25,9,FALSE),1,0))</f>
        <v/>
      </c>
      <c r="R33" s="17" t="str">
        <f>IF(D33="","",IF(K33&gt;=VLOOKUP(B33,RB!$A$3:$K$25,10,FALSE),1,0))</f>
        <v/>
      </c>
      <c r="S33" s="17" t="str">
        <f t="shared" si="4"/>
        <v/>
      </c>
      <c r="T33" s="17" t="str">
        <f t="shared" si="3"/>
        <v/>
      </c>
      <c r="U33">
        <f>IF(C33="",0,VLOOKUP(J33,RB!$C$3:$L$25,10,FALSE))</f>
        <v>0</v>
      </c>
    </row>
    <row r="34" spans="1:21" ht="18.75" customHeight="1" x14ac:dyDescent="0.25">
      <c r="A34" s="1">
        <v>25</v>
      </c>
      <c r="B34" s="69"/>
      <c r="C34" s="75"/>
      <c r="D34" s="71"/>
      <c r="E34" s="71"/>
      <c r="F34" s="72"/>
      <c r="G34" s="72"/>
      <c r="H34" s="73"/>
      <c r="I34" s="73"/>
      <c r="J34" s="15" t="str">
        <f>IF(B34="","",VLOOKUP(B34,RB!$A$3:$K$25,3,FALSE))</f>
        <v/>
      </c>
      <c r="K34" s="16" t="str">
        <f>IF(D34="","",IF((E34-D34)+VLOOKUP(B34,RB!$A$3:$K$25,4,FALSE)&gt;VLOOKUP(B34,RB!$A$3:$K$25,11,FALSE),VLOOKUP(B34,RB!$A$3:$K$25,11,FALSE),(E34-D34)+VLOOKUP(B34,RB!$A$3:$K$25,4,FALSE)))</f>
        <v/>
      </c>
      <c r="L34" s="17" t="str">
        <f t="shared" si="0"/>
        <v/>
      </c>
      <c r="M34" s="17">
        <f t="shared" si="1"/>
        <v>0</v>
      </c>
      <c r="N34" s="17" t="str">
        <f>IF(B34="","",IF(J34&lt;3,VLOOKUP(B34,RB!$A$3:$K$25,6,FALSE),IF(J34&gt;3,IF(K34=1,VLOOKUP(B34,RB!$A$3:$K$25,5,FALSE),VLOOKUP(B34,RB!$A$3:$K$25,6,FALSE)))))</f>
        <v/>
      </c>
      <c r="O34" s="17">
        <f>ROUND(IF(D34="",0,IF(T34="ok",IF(OR(J34=1.2,J34=1.3,J34=2.1,J34=3.1,J34=3.2,J34=3.3,J34=3.4),IF(N34*L34*K34&gt;VLOOKUP(B34,RB!$A$3:$K$25,8,FALSE),VLOOKUP(B34,RB!$A$3:$K$25,8,FALSE),N34*L34*K34),IF(H34*N34&gt;VLOOKUP(B34,RB!$A$3:$K$25,8,FALSE),VLOOKUP(B34,RB!$A$3:$K$25,8,FALSE),H34*N34)))),2)</f>
        <v>0</v>
      </c>
      <c r="P34" s="19">
        <f t="shared" si="2"/>
        <v>0</v>
      </c>
      <c r="Q34" s="17" t="str">
        <f>IF(D34="","",IF(L34&gt;=VLOOKUP(B34,RB!$A$3:$K$25,9,FALSE),1,0))</f>
        <v/>
      </c>
      <c r="R34" s="17" t="str">
        <f>IF(D34="","",IF(K34&gt;=VLOOKUP(B34,RB!$A$3:$K$25,10,FALSE),1,0))</f>
        <v/>
      </c>
      <c r="S34" s="17" t="str">
        <f t="shared" si="4"/>
        <v/>
      </c>
      <c r="T34" s="17" t="str">
        <f t="shared" si="3"/>
        <v/>
      </c>
      <c r="U34">
        <f>IF(C34="",0,VLOOKUP(J34,RB!$C$3:$L$25,10,FALSE))</f>
        <v>0</v>
      </c>
    </row>
    <row r="35" spans="1:21" x14ac:dyDescent="0.25">
      <c r="A35" s="1">
        <v>26</v>
      </c>
      <c r="B35" s="69"/>
      <c r="C35" s="74"/>
      <c r="D35" s="71"/>
      <c r="E35" s="71"/>
      <c r="F35" s="72"/>
      <c r="G35" s="72"/>
      <c r="H35" s="73"/>
      <c r="I35" s="73"/>
      <c r="J35" s="15" t="str">
        <f>IF(B35="","",VLOOKUP(B35,RB!$A$3:$K$25,3,FALSE))</f>
        <v/>
      </c>
      <c r="K35" s="16" t="str">
        <f>IF(D35="","",IF((E35-D35)+VLOOKUP(B35,RB!$A$3:$K$25,4,FALSE)&gt;VLOOKUP(B35,RB!$A$3:$K$25,11,FALSE),VLOOKUP(B35,RB!$A$3:$K$25,11,FALSE),(E35-D35)+VLOOKUP(B35,RB!$A$3:$K$25,4,FALSE)))</f>
        <v/>
      </c>
      <c r="L35" s="17" t="str">
        <f t="shared" si="0"/>
        <v/>
      </c>
      <c r="M35" s="17">
        <f t="shared" si="1"/>
        <v>0</v>
      </c>
      <c r="N35" s="17" t="str">
        <f>IF(B35="","",IF(J35&lt;3,VLOOKUP(B35,RB!$A$3:$K$25,6,FALSE),IF(J35&gt;3,IF(K35=1,VLOOKUP(B35,RB!$A$3:$K$25,5,FALSE),VLOOKUP(B35,RB!$A$3:$K$25,6,FALSE)))))</f>
        <v/>
      </c>
      <c r="O35" s="17">
        <f>ROUND(IF(D35="",0,IF(T35="ok",IF(OR(J35=1.2,J35=1.3,J35=2.1,J35=3.1,J35=3.2,J35=3.3,J35=3.4),IF(N35*L35*K35&gt;VLOOKUP(B35,RB!$A$3:$K$25,8,FALSE),VLOOKUP(B35,RB!$A$3:$K$25,8,FALSE),N35*L35*K35),IF(H35*N35&gt;VLOOKUP(B35,RB!$A$3:$K$25,8,FALSE),VLOOKUP(B35,RB!$A$3:$K$25,8,FALSE),H35*N35)))),2)</f>
        <v>0</v>
      </c>
      <c r="P35" s="19">
        <f t="shared" si="2"/>
        <v>0</v>
      </c>
      <c r="Q35" s="17" t="str">
        <f>IF(D35="","",IF(L35&gt;=VLOOKUP(B35,RB!$A$3:$K$25,9,FALSE),1,0))</f>
        <v/>
      </c>
      <c r="R35" s="17" t="str">
        <f>IF(D35="","",IF(K35&gt;=VLOOKUP(B35,RB!$A$3:$K$25,10,FALSE),1,0))</f>
        <v/>
      </c>
      <c r="S35" s="17" t="str">
        <f t="shared" si="4"/>
        <v/>
      </c>
      <c r="T35" s="17" t="str">
        <f t="shared" si="3"/>
        <v/>
      </c>
      <c r="U35">
        <f>IF(C35="",0,VLOOKUP(J35,RB!$C$3:$L$25,10,FALSE))</f>
        <v>0</v>
      </c>
    </row>
    <row r="36" spans="1:21" x14ac:dyDescent="0.25">
      <c r="A36" s="1">
        <v>27</v>
      </c>
      <c r="B36" s="69"/>
      <c r="C36" s="74"/>
      <c r="D36" s="71"/>
      <c r="E36" s="71"/>
      <c r="F36" s="72"/>
      <c r="G36" s="72"/>
      <c r="H36" s="73"/>
      <c r="I36" s="73"/>
      <c r="J36" s="15" t="str">
        <f>IF(B36="","",VLOOKUP(B36,RB!$A$3:$K$25,3,FALSE))</f>
        <v/>
      </c>
      <c r="K36" s="16" t="str">
        <f>IF(D36="","",IF((E36-D36)+VLOOKUP(B36,RB!$A$3:$K$25,4,FALSE)&gt;VLOOKUP(B36,RB!$A$3:$K$25,11,FALSE),VLOOKUP(B36,RB!$A$3:$K$25,11,FALSE),(E36-D36)+VLOOKUP(B36,RB!$A$3:$K$25,4,FALSE)))</f>
        <v/>
      </c>
      <c r="L36" s="17" t="str">
        <f t="shared" si="0"/>
        <v/>
      </c>
      <c r="M36" s="17">
        <f t="shared" si="1"/>
        <v>0</v>
      </c>
      <c r="N36" s="17" t="str">
        <f>IF(B36="","",IF(J36&lt;3,VLOOKUP(B36,RB!$A$3:$K$25,6,FALSE),IF(J36&gt;3,IF(K36=1,VLOOKUP(B36,RB!$A$3:$K$25,5,FALSE),VLOOKUP(B36,RB!$A$3:$K$25,6,FALSE)))))</f>
        <v/>
      </c>
      <c r="O36" s="17">
        <f>ROUND(IF(D36="",0,IF(T36="ok",IF(OR(J36=1.2,J36=1.3,J36=2.1,J36=3.1,J36=3.2,J36=3.3,J36=3.4),IF(N36*L36*K36&gt;VLOOKUP(B36,RB!$A$3:$K$25,8,FALSE),VLOOKUP(B36,RB!$A$3:$K$25,8,FALSE),N36*L36*K36),IF(H36*N36&gt;VLOOKUP(B36,RB!$A$3:$K$25,8,FALSE),VLOOKUP(B36,RB!$A$3:$K$25,8,FALSE),H36*N36)))),2)</f>
        <v>0</v>
      </c>
      <c r="P36" s="19">
        <f t="shared" si="2"/>
        <v>0</v>
      </c>
      <c r="Q36" s="17" t="str">
        <f>IF(D36="","",IF(L36&gt;=VLOOKUP(B36,RB!$A$3:$K$25,9,FALSE),1,0))</f>
        <v/>
      </c>
      <c r="R36" s="17" t="str">
        <f>IF(D36="","",IF(K36&gt;=VLOOKUP(B36,RB!$A$3:$K$25,10,FALSE),1,0))</f>
        <v/>
      </c>
      <c r="S36" s="17" t="str">
        <f t="shared" si="4"/>
        <v/>
      </c>
      <c r="T36" s="17" t="str">
        <f t="shared" si="3"/>
        <v/>
      </c>
      <c r="U36">
        <f>IF(C36="",0,VLOOKUP(J36,RB!$C$3:$L$25,10,FALSE))</f>
        <v>0</v>
      </c>
    </row>
    <row r="37" spans="1:21" x14ac:dyDescent="0.25">
      <c r="A37" s="1">
        <v>28</v>
      </c>
      <c r="B37" s="69"/>
      <c r="C37" s="74"/>
      <c r="D37" s="71"/>
      <c r="E37" s="71"/>
      <c r="F37" s="72"/>
      <c r="G37" s="72"/>
      <c r="H37" s="73"/>
      <c r="I37" s="73"/>
      <c r="J37" s="15" t="str">
        <f>IF(B37="","",VLOOKUP(B37,RB!$A$3:$K$25,3,FALSE))</f>
        <v/>
      </c>
      <c r="K37" s="16" t="str">
        <f>IF(D37="","",IF((E37-D37)+VLOOKUP(B37,RB!$A$3:$K$25,4,FALSE)&gt;VLOOKUP(B37,RB!$A$3:$K$25,11,FALSE),VLOOKUP(B37,RB!$A$3:$K$25,11,FALSE),(E37-D37)+VLOOKUP(B37,RB!$A$3:$K$25,4,FALSE)))</f>
        <v/>
      </c>
      <c r="L37" s="17" t="str">
        <f t="shared" si="0"/>
        <v/>
      </c>
      <c r="M37" s="17">
        <f t="shared" si="1"/>
        <v>0</v>
      </c>
      <c r="N37" s="17" t="str">
        <f>IF(B37="","",IF(J37&lt;3,VLOOKUP(B37,RB!$A$3:$K$25,6,FALSE),IF(J37&gt;3,IF(K37=1,VLOOKUP(B37,RB!$A$3:$K$25,5,FALSE),VLOOKUP(B37,RB!$A$3:$K$25,6,FALSE)))))</f>
        <v/>
      </c>
      <c r="O37" s="17">
        <f>ROUND(IF(D37="",0,IF(T37="ok",IF(OR(J37=1.2,J37=1.3,J37=2.1,J37=3.1,J37=3.2,J37=3.3,J37=3.4),IF(N37*L37*K37&gt;VLOOKUP(B37,RB!$A$3:$K$25,8,FALSE),VLOOKUP(B37,RB!$A$3:$K$25,8,FALSE),N37*L37*K37),IF(H37*N37&gt;VLOOKUP(B37,RB!$A$3:$K$25,8,FALSE),VLOOKUP(B37,RB!$A$3:$K$25,8,FALSE),H37*N37)))),2)</f>
        <v>0</v>
      </c>
      <c r="P37" s="19">
        <f t="shared" si="2"/>
        <v>0</v>
      </c>
      <c r="Q37" s="17" t="str">
        <f>IF(D37="","",IF(L37&gt;=VLOOKUP(B37,RB!$A$3:$K$25,9,FALSE),1,0))</f>
        <v/>
      </c>
      <c r="R37" s="17" t="str">
        <f>IF(D37="","",IF(K37&gt;=VLOOKUP(B37,RB!$A$3:$K$25,10,FALSE),1,0))</f>
        <v/>
      </c>
      <c r="S37" s="17" t="str">
        <f t="shared" si="4"/>
        <v/>
      </c>
      <c r="T37" s="17" t="str">
        <f t="shared" si="3"/>
        <v/>
      </c>
      <c r="U37">
        <f>IF(C37="",0,VLOOKUP(J37,RB!$C$3:$L$25,10,FALSE))</f>
        <v>0</v>
      </c>
    </row>
    <row r="38" spans="1:21" x14ac:dyDescent="0.25">
      <c r="A38" s="1">
        <v>29</v>
      </c>
      <c r="B38" s="69"/>
      <c r="C38" s="74"/>
      <c r="D38" s="71"/>
      <c r="E38" s="71"/>
      <c r="F38" s="72"/>
      <c r="G38" s="72"/>
      <c r="H38" s="73"/>
      <c r="I38" s="73"/>
      <c r="J38" s="15" t="str">
        <f>IF(B38="","",VLOOKUP(B38,RB!$A$3:$K$25,3,FALSE))</f>
        <v/>
      </c>
      <c r="K38" s="16" t="str">
        <f>IF(D38="","",IF((E38-D38)+VLOOKUP(B38,RB!$A$3:$K$25,4,FALSE)&gt;VLOOKUP(B38,RB!$A$3:$K$25,11,FALSE),VLOOKUP(B38,RB!$A$3:$K$25,11,FALSE),(E38-D38)+VLOOKUP(B38,RB!$A$3:$K$25,4,FALSE)))</f>
        <v/>
      </c>
      <c r="L38" s="17" t="str">
        <f t="shared" si="0"/>
        <v/>
      </c>
      <c r="M38" s="17">
        <f t="shared" si="1"/>
        <v>0</v>
      </c>
      <c r="N38" s="17" t="str">
        <f>IF(B38="","",IF(J38&lt;3,VLOOKUP(B38,RB!$A$3:$K$25,6,FALSE),IF(J38&gt;3,IF(K38=1,VLOOKUP(B38,RB!$A$3:$K$25,5,FALSE),VLOOKUP(B38,RB!$A$3:$K$25,6,FALSE)))))</f>
        <v/>
      </c>
      <c r="O38" s="17">
        <f>ROUND(IF(D38="",0,IF(T38="ok",IF(OR(J38=1.2,J38=1.3,J38=2.1,J38=3.1,J38=3.2,J38=3.3,J38=3.4),IF(N38*L38*K38&gt;VLOOKUP(B38,RB!$A$3:$K$25,8,FALSE),VLOOKUP(B38,RB!$A$3:$K$25,8,FALSE),N38*L38*K38),IF(H38*N38&gt;VLOOKUP(B38,RB!$A$3:$K$25,8,FALSE),VLOOKUP(B38,RB!$A$3:$K$25,8,FALSE),H38*N38)))),2)</f>
        <v>0</v>
      </c>
      <c r="P38" s="19">
        <f t="shared" si="2"/>
        <v>0</v>
      </c>
      <c r="Q38" s="17" t="str">
        <f>IF(D38="","",IF(L38&gt;=VLOOKUP(B38,RB!$A$3:$K$25,9,FALSE),1,0))</f>
        <v/>
      </c>
      <c r="R38" s="17" t="str">
        <f>IF(D38="","",IF(K38&gt;=VLOOKUP(B38,RB!$A$3:$K$25,10,FALSE),1,0))</f>
        <v/>
      </c>
      <c r="S38" s="17" t="str">
        <f t="shared" si="4"/>
        <v/>
      </c>
      <c r="T38" s="17" t="str">
        <f t="shared" si="3"/>
        <v/>
      </c>
      <c r="U38">
        <f>IF(C38="",0,VLOOKUP(J38,RB!$C$3:$L$25,10,FALSE))</f>
        <v>0</v>
      </c>
    </row>
    <row r="39" spans="1:21" x14ac:dyDescent="0.25">
      <c r="A39" s="1">
        <v>30</v>
      </c>
      <c r="B39" s="69"/>
      <c r="C39" s="74"/>
      <c r="D39" s="71"/>
      <c r="E39" s="71"/>
      <c r="F39" s="72"/>
      <c r="G39" s="72"/>
      <c r="H39" s="73"/>
      <c r="I39" s="73"/>
      <c r="J39" s="15" t="str">
        <f>IF(B39="","",VLOOKUP(B39,RB!$A$3:$K$25,3,FALSE))</f>
        <v/>
      </c>
      <c r="K39" s="16" t="str">
        <f>IF(D39="","",IF((E39-D39)+VLOOKUP(B39,RB!$A$3:$K$25,4,FALSE)&gt;VLOOKUP(B39,RB!$A$3:$K$25,11,FALSE),VLOOKUP(B39,RB!$A$3:$K$25,11,FALSE),(E39-D39)+VLOOKUP(B39,RB!$A$3:$K$25,4,FALSE)))</f>
        <v/>
      </c>
      <c r="L39" s="17" t="str">
        <f t="shared" si="0"/>
        <v/>
      </c>
      <c r="M39" s="17">
        <f t="shared" si="1"/>
        <v>0</v>
      </c>
      <c r="N39" s="17" t="str">
        <f>IF(B39="","",IF(J39&lt;3,VLOOKUP(B39,RB!$A$3:$K$25,6,FALSE),IF(J39&gt;3,IF(K39=1,VLOOKUP(B39,RB!$A$3:$K$25,5,FALSE),VLOOKUP(B39,RB!$A$3:$K$25,6,FALSE)))))</f>
        <v/>
      </c>
      <c r="O39" s="17">
        <f>ROUND(IF(D39="",0,IF(T39="ok",IF(OR(J39=1.2,J39=1.3,J39=2.1,J39=3.1,J39=3.2,J39=3.3,J39=3.4),IF(N39*L39*K39&gt;VLOOKUP(B39,RB!$A$3:$K$25,8,FALSE),VLOOKUP(B39,RB!$A$3:$K$25,8,FALSE),N39*L39*K39),IF(H39*N39&gt;VLOOKUP(B39,RB!$A$3:$K$25,8,FALSE),VLOOKUP(B39,RB!$A$3:$K$25,8,FALSE),H39*N39)))),2)</f>
        <v>0</v>
      </c>
      <c r="P39" s="19">
        <f t="shared" si="2"/>
        <v>0</v>
      </c>
      <c r="Q39" s="17" t="str">
        <f>IF(D39="","",IF(L39&gt;=VLOOKUP(B39,RB!$A$3:$K$25,9,FALSE),1,0))</f>
        <v/>
      </c>
      <c r="R39" s="17" t="str">
        <f>IF(D39="","",IF(K39&gt;=VLOOKUP(B39,RB!$A$3:$K$25,10,FALSE),1,0))</f>
        <v/>
      </c>
      <c r="S39" s="17" t="str">
        <f t="shared" si="4"/>
        <v/>
      </c>
      <c r="T39" s="17" t="str">
        <f t="shared" si="3"/>
        <v/>
      </c>
      <c r="U39">
        <f>IF(C39="",0,VLOOKUP(J39,RB!$C$3:$L$25,10,FALSE))</f>
        <v>0</v>
      </c>
    </row>
    <row r="40" spans="1:21" x14ac:dyDescent="0.25">
      <c r="A40" s="1">
        <v>31</v>
      </c>
      <c r="B40" s="69"/>
      <c r="C40" s="74"/>
      <c r="D40" s="71"/>
      <c r="E40" s="71"/>
      <c r="F40" s="72"/>
      <c r="G40" s="72"/>
      <c r="H40" s="73"/>
      <c r="I40" s="73"/>
      <c r="J40" s="15" t="str">
        <f>IF(B40="","",VLOOKUP(B40,RB!$A$3:$K$25,3,FALSE))</f>
        <v/>
      </c>
      <c r="K40" s="16" t="str">
        <f>IF(D40="","",IF((E40-D40)+VLOOKUP(B40,RB!$A$3:$K$25,4,FALSE)&gt;VLOOKUP(B40,RB!$A$3:$K$25,11,FALSE),VLOOKUP(B40,RB!$A$3:$K$25,11,FALSE),(E40-D40)+VLOOKUP(B40,RB!$A$3:$K$25,4,FALSE)))</f>
        <v/>
      </c>
      <c r="L40" s="17" t="str">
        <f t="shared" si="0"/>
        <v/>
      </c>
      <c r="M40" s="17">
        <f t="shared" si="1"/>
        <v>0</v>
      </c>
      <c r="N40" s="17" t="str">
        <f>IF(B40="","",IF(J40&lt;3,VLOOKUP(B40,RB!$A$3:$K$25,6,FALSE),IF(J40&gt;3,IF(K40=1,VLOOKUP(B40,RB!$A$3:$K$25,5,FALSE),VLOOKUP(B40,RB!$A$3:$K$25,6,FALSE)))))</f>
        <v/>
      </c>
      <c r="O40" s="17">
        <f>ROUND(IF(D40="",0,IF(T40="ok",IF(OR(J40=1.2,J40=1.3,J40=2.1,J40=3.1,J40=3.2,J40=3.3,J40=3.4),IF(N40*L40*K40&gt;VLOOKUP(B40,RB!$A$3:$K$25,8,FALSE),VLOOKUP(B40,RB!$A$3:$K$25,8,FALSE),N40*L40*K40),IF(H40*N40&gt;VLOOKUP(B40,RB!$A$3:$K$25,8,FALSE),VLOOKUP(B40,RB!$A$3:$K$25,8,FALSE),H40*N40)))),2)</f>
        <v>0</v>
      </c>
      <c r="P40" s="19">
        <f t="shared" si="2"/>
        <v>0</v>
      </c>
      <c r="Q40" s="17" t="str">
        <f>IF(D40="","",IF(L40&gt;=VLOOKUP(B40,RB!$A$3:$K$25,9,FALSE),1,0))</f>
        <v/>
      </c>
      <c r="R40" s="17" t="str">
        <f>IF(D40="","",IF(K40&gt;=VLOOKUP(B40,RB!$A$3:$K$25,10,FALSE),1,0))</f>
        <v/>
      </c>
      <c r="S40" s="17" t="str">
        <f t="shared" si="4"/>
        <v/>
      </c>
      <c r="T40" s="17" t="str">
        <f t="shared" si="3"/>
        <v/>
      </c>
      <c r="U40">
        <f>IF(C40="",0,VLOOKUP(J40,RB!$C$3:$L$25,10,FALSE))</f>
        <v>0</v>
      </c>
    </row>
    <row r="41" spans="1:21" x14ac:dyDescent="0.25">
      <c r="A41" s="1">
        <v>32</v>
      </c>
      <c r="B41" s="69"/>
      <c r="C41" s="74"/>
      <c r="D41" s="71"/>
      <c r="E41" s="71"/>
      <c r="F41" s="72"/>
      <c r="G41" s="72"/>
      <c r="H41" s="73"/>
      <c r="I41" s="73"/>
      <c r="J41" s="15" t="str">
        <f>IF(B41="","",VLOOKUP(B41,RB!$A$3:$K$25,3,FALSE))</f>
        <v/>
      </c>
      <c r="K41" s="16" t="str">
        <f>IF(D41="","",IF((E41-D41)+VLOOKUP(B41,RB!$A$3:$K$25,4,FALSE)&gt;VLOOKUP(B41,RB!$A$3:$K$25,11,FALSE),VLOOKUP(B41,RB!$A$3:$K$25,11,FALSE),(E41-D41)+VLOOKUP(B41,RB!$A$3:$K$25,4,FALSE)))</f>
        <v/>
      </c>
      <c r="L41" s="17" t="str">
        <f t="shared" si="0"/>
        <v/>
      </c>
      <c r="M41" s="17">
        <f t="shared" si="1"/>
        <v>0</v>
      </c>
      <c r="N41" s="17" t="str">
        <f>IF(B41="","",IF(J41&lt;3,VLOOKUP(B41,RB!$A$3:$K$25,6,FALSE),IF(J41&gt;3,IF(K41=1,VLOOKUP(B41,RB!$A$3:$K$25,5,FALSE),VLOOKUP(B41,RB!$A$3:$K$25,6,FALSE)))))</f>
        <v/>
      </c>
      <c r="O41" s="17">
        <f>ROUND(IF(D41="",0,IF(T41="ok",IF(OR(J41=1.2,J41=1.3,J41=2.1,J41=3.1,J41=3.2,J41=3.3,J41=3.4),IF(N41*L41*K41&gt;VLOOKUP(B41,RB!$A$3:$K$25,8,FALSE),VLOOKUP(B41,RB!$A$3:$K$25,8,FALSE),N41*L41*K41),IF(H41*N41&gt;VLOOKUP(B41,RB!$A$3:$K$25,8,FALSE),VLOOKUP(B41,RB!$A$3:$K$25,8,FALSE),H41*N41)))),2)</f>
        <v>0</v>
      </c>
      <c r="P41" s="19">
        <f t="shared" si="2"/>
        <v>0</v>
      </c>
      <c r="Q41" s="17" t="str">
        <f>IF(D41="","",IF(L41&gt;=VLOOKUP(B41,RB!$A$3:$K$25,9,FALSE),1,0))</f>
        <v/>
      </c>
      <c r="R41" s="17" t="str">
        <f>IF(D41="","",IF(K41&gt;=VLOOKUP(B41,RB!$A$3:$K$25,10,FALSE),1,0))</f>
        <v/>
      </c>
      <c r="S41" s="17" t="str">
        <f t="shared" si="4"/>
        <v/>
      </c>
      <c r="T41" s="17" t="str">
        <f t="shared" si="3"/>
        <v/>
      </c>
      <c r="U41">
        <f>IF(C41="",0,VLOOKUP(J41,RB!$C$3:$L$25,10,FALSE))</f>
        <v>0</v>
      </c>
    </row>
    <row r="42" spans="1:21" x14ac:dyDescent="0.25">
      <c r="A42" s="1">
        <v>33</v>
      </c>
      <c r="B42" s="69"/>
      <c r="C42" s="74"/>
      <c r="D42" s="71"/>
      <c r="E42" s="71"/>
      <c r="F42" s="72"/>
      <c r="G42" s="72"/>
      <c r="H42" s="73"/>
      <c r="I42" s="73"/>
      <c r="J42" s="15" t="str">
        <f>IF(B42="","",VLOOKUP(B42,RB!$A$3:$K$25,3,FALSE))</f>
        <v/>
      </c>
      <c r="K42" s="16" t="str">
        <f>IF(D42="","",IF((E42-D42)+VLOOKUP(B42,RB!$A$3:$K$25,4,FALSE)&gt;VLOOKUP(B42,RB!$A$3:$K$25,11,FALSE),VLOOKUP(B42,RB!$A$3:$K$25,11,FALSE),(E42-D42)+VLOOKUP(B42,RB!$A$3:$K$25,4,FALSE)))</f>
        <v/>
      </c>
      <c r="L42" s="17" t="str">
        <f t="shared" ref="L42:L73" si="5">IF(B42="","",F42+G42)</f>
        <v/>
      </c>
      <c r="M42" s="17">
        <f t="shared" ref="M42:M73" si="6">IF(B42="",0,IF(H42-I42&lt;0,0,H42-I42))</f>
        <v>0</v>
      </c>
      <c r="N42" s="17" t="str">
        <f>IF(B42="","",IF(J42&lt;3,VLOOKUP(B42,RB!$A$3:$K$25,6,FALSE),IF(J42&gt;3,IF(K42=1,VLOOKUP(B42,RB!$A$3:$K$25,5,FALSE),VLOOKUP(B42,RB!$A$3:$K$25,6,FALSE)))))</f>
        <v/>
      </c>
      <c r="O42" s="17">
        <f>ROUND(IF(D42="",0,IF(T42="ok",IF(OR(J42=1.2,J42=1.3,J42=2.1,J42=3.1,J42=3.2,J42=3.3,J42=3.4),IF(N42*L42*K42&gt;VLOOKUP(B42,RB!$A$3:$K$25,8,FALSE),VLOOKUP(B42,RB!$A$3:$K$25,8,FALSE),N42*L42*K42),IF(H42*N42&gt;VLOOKUP(B42,RB!$A$3:$K$25,8,FALSE),VLOOKUP(B42,RB!$A$3:$K$25,8,FALSE),H42*N42)))),2)</f>
        <v>0</v>
      </c>
      <c r="P42" s="19">
        <f t="shared" ref="P42:P73" si="7">IF(B42="",0,IF(T42="ok",IF(M42&lt;O42,M42,O42),0))</f>
        <v>0</v>
      </c>
      <c r="Q42" s="17" t="str">
        <f>IF(D42="","",IF(L42&gt;=VLOOKUP(B42,RB!$A$3:$K$25,9,FALSE),1,0))</f>
        <v/>
      </c>
      <c r="R42" s="17" t="str">
        <f>IF(D42="","",IF(K42&gt;=VLOOKUP(B42,RB!$A$3:$K$25,10,FALSE),1,0))</f>
        <v/>
      </c>
      <c r="S42" s="17" t="str">
        <f t="shared" si="4"/>
        <v/>
      </c>
      <c r="T42" s="17" t="str">
        <f t="shared" ref="T42:T73" si="8">IF(D42="","",IF((Q42+R42+S42)=3,"ok","Falsch"))</f>
        <v/>
      </c>
      <c r="U42">
        <f>IF(C42="",0,VLOOKUP(J42,RB!$C$3:$L$25,10,FALSE))</f>
        <v>0</v>
      </c>
    </row>
    <row r="43" spans="1:21" x14ac:dyDescent="0.25">
      <c r="A43" s="1">
        <v>34</v>
      </c>
      <c r="B43" s="69"/>
      <c r="C43" s="74"/>
      <c r="D43" s="71"/>
      <c r="E43" s="71"/>
      <c r="F43" s="72"/>
      <c r="G43" s="72"/>
      <c r="H43" s="73"/>
      <c r="I43" s="73"/>
      <c r="J43" s="15" t="str">
        <f>IF(B43="","",VLOOKUP(B43,RB!$A$3:$K$25,3,FALSE))</f>
        <v/>
      </c>
      <c r="K43" s="16" t="str">
        <f>IF(D43="","",IF((E43-D43)+VLOOKUP(B43,RB!$A$3:$K$25,4,FALSE)&gt;VLOOKUP(B43,RB!$A$3:$K$25,11,FALSE),VLOOKUP(B43,RB!$A$3:$K$25,11,FALSE),(E43-D43)+VLOOKUP(B43,RB!$A$3:$K$25,4,FALSE)))</f>
        <v/>
      </c>
      <c r="L43" s="17" t="str">
        <f t="shared" si="5"/>
        <v/>
      </c>
      <c r="M43" s="17">
        <f t="shared" si="6"/>
        <v>0</v>
      </c>
      <c r="N43" s="17" t="str">
        <f>IF(B43="","",IF(J43&lt;3,VLOOKUP(B43,RB!$A$3:$K$25,6,FALSE),IF(J43&gt;3,IF(K43=1,VLOOKUP(B43,RB!$A$3:$K$25,5,FALSE),VLOOKUP(B43,RB!$A$3:$K$25,6,FALSE)))))</f>
        <v/>
      </c>
      <c r="O43" s="17">
        <f>ROUND(IF(D43="",0,IF(T43="ok",IF(OR(J43=1.2,J43=1.3,J43=2.1,J43=3.1,J43=3.2,J43=3.3,J43=3.4),IF(N43*L43*K43&gt;VLOOKUP(B43,RB!$A$3:$K$25,8,FALSE),VLOOKUP(B43,RB!$A$3:$K$25,8,FALSE),N43*L43*K43),IF(H43*N43&gt;VLOOKUP(B43,RB!$A$3:$K$25,8,FALSE),VLOOKUP(B43,RB!$A$3:$K$25,8,FALSE),H43*N43)))),2)</f>
        <v>0</v>
      </c>
      <c r="P43" s="19">
        <f t="shared" si="7"/>
        <v>0</v>
      </c>
      <c r="Q43" s="17" t="str">
        <f>IF(D43="","",IF(L43&gt;=VLOOKUP(B43,RB!$A$3:$K$25,9,FALSE),1,0))</f>
        <v/>
      </c>
      <c r="R43" s="17" t="str">
        <f>IF(D43="","",IF(K43&gt;=VLOOKUP(B43,RB!$A$3:$K$25,10,FALSE),1,0))</f>
        <v/>
      </c>
      <c r="S43" s="17" t="str">
        <f t="shared" si="4"/>
        <v/>
      </c>
      <c r="T43" s="17" t="str">
        <f t="shared" si="8"/>
        <v/>
      </c>
      <c r="U43">
        <f>IF(C43="",0,VLOOKUP(J43,RB!$C$3:$L$25,10,FALSE))</f>
        <v>0</v>
      </c>
    </row>
    <row r="44" spans="1:21" x14ac:dyDescent="0.25">
      <c r="A44" s="1">
        <v>35</v>
      </c>
      <c r="B44" s="69"/>
      <c r="C44" s="74"/>
      <c r="D44" s="71"/>
      <c r="E44" s="71"/>
      <c r="F44" s="72"/>
      <c r="G44" s="72"/>
      <c r="H44" s="73"/>
      <c r="I44" s="73"/>
      <c r="J44" s="15" t="str">
        <f>IF(B44="","",VLOOKUP(B44,RB!$A$3:$K$25,3,FALSE))</f>
        <v/>
      </c>
      <c r="K44" s="16" t="str">
        <f>IF(D44="","",IF((E44-D44)+VLOOKUP(B44,RB!$A$3:$K$25,4,FALSE)&gt;VLOOKUP(B44,RB!$A$3:$K$25,11,FALSE),VLOOKUP(B44,RB!$A$3:$K$25,11,FALSE),(E44-D44)+VLOOKUP(B44,RB!$A$3:$K$25,4,FALSE)))</f>
        <v/>
      </c>
      <c r="L44" s="17" t="str">
        <f t="shared" si="5"/>
        <v/>
      </c>
      <c r="M44" s="17">
        <f t="shared" si="6"/>
        <v>0</v>
      </c>
      <c r="N44" s="17" t="str">
        <f>IF(B44="","",IF(J44&lt;3,VLOOKUP(B44,RB!$A$3:$K$25,6,FALSE),IF(J44&gt;3,IF(K44=1,VLOOKUP(B44,RB!$A$3:$K$25,5,FALSE),VLOOKUP(B44,RB!$A$3:$K$25,6,FALSE)))))</f>
        <v/>
      </c>
      <c r="O44" s="17">
        <f>ROUND(IF(D44="",0,IF(T44="ok",IF(OR(J44=1.2,J44=1.3,J44=2.1,J44=3.1,J44=3.2,J44=3.3,J44=3.4),IF(N44*L44*K44&gt;VLOOKUP(B44,RB!$A$3:$K$25,8,FALSE),VLOOKUP(B44,RB!$A$3:$K$25,8,FALSE),N44*L44*K44),IF(H44*N44&gt;VLOOKUP(B44,RB!$A$3:$K$25,8,FALSE),VLOOKUP(B44,RB!$A$3:$K$25,8,FALSE),H44*N44)))),2)</f>
        <v>0</v>
      </c>
      <c r="P44" s="19">
        <f t="shared" si="7"/>
        <v>0</v>
      </c>
      <c r="Q44" s="17" t="str">
        <f>IF(D44="","",IF(L44&gt;=VLOOKUP(B44,RB!$A$3:$K$25,9,FALSE),1,0))</f>
        <v/>
      </c>
      <c r="R44" s="17" t="str">
        <f>IF(D44="","",IF(K44&gt;=VLOOKUP(B44,RB!$A$3:$K$25,10,FALSE),1,0))</f>
        <v/>
      </c>
      <c r="S44" s="17" t="str">
        <f t="shared" si="4"/>
        <v/>
      </c>
      <c r="T44" s="17" t="str">
        <f t="shared" si="8"/>
        <v/>
      </c>
      <c r="U44">
        <f>IF(C44="",0,VLOOKUP(J44,RB!$C$3:$L$25,10,FALSE))</f>
        <v>0</v>
      </c>
    </row>
    <row r="45" spans="1:21" x14ac:dyDescent="0.25">
      <c r="A45" s="1">
        <v>36</v>
      </c>
      <c r="B45" s="69"/>
      <c r="C45" s="74"/>
      <c r="D45" s="71"/>
      <c r="E45" s="71"/>
      <c r="F45" s="72"/>
      <c r="G45" s="72"/>
      <c r="H45" s="73"/>
      <c r="I45" s="73"/>
      <c r="J45" s="15" t="str">
        <f>IF(B45="","",VLOOKUP(B45,RB!$A$3:$K$25,3,FALSE))</f>
        <v/>
      </c>
      <c r="K45" s="16" t="str">
        <f>IF(D45="","",IF((E45-D45)+VLOOKUP(B45,RB!$A$3:$K$25,4,FALSE)&gt;VLOOKUP(B45,RB!$A$3:$K$25,11,FALSE),VLOOKUP(B45,RB!$A$3:$K$25,11,FALSE),(E45-D45)+VLOOKUP(B45,RB!$A$3:$K$25,4,FALSE)))</f>
        <v/>
      </c>
      <c r="L45" s="17" t="str">
        <f t="shared" si="5"/>
        <v/>
      </c>
      <c r="M45" s="17">
        <f t="shared" si="6"/>
        <v>0</v>
      </c>
      <c r="N45" s="17" t="str">
        <f>IF(B45="","",IF(J45&lt;3,VLOOKUP(B45,RB!$A$3:$K$25,6,FALSE),IF(J45&gt;3,IF(K45=1,VLOOKUP(B45,RB!$A$3:$K$25,5,FALSE),VLOOKUP(B45,RB!$A$3:$K$25,6,FALSE)))))</f>
        <v/>
      </c>
      <c r="O45" s="17">
        <f>ROUND(IF(D45="",0,IF(T45="ok",IF(OR(J45=1.2,J45=1.3,J45=2.1,J45=3.1,J45=3.2,J45=3.3,J45=3.4),IF(N45*L45*K45&gt;VLOOKUP(B45,RB!$A$3:$K$25,8,FALSE),VLOOKUP(B45,RB!$A$3:$K$25,8,FALSE),N45*L45*K45),IF(H45*N45&gt;VLOOKUP(B45,RB!$A$3:$K$25,8,FALSE),VLOOKUP(B45,RB!$A$3:$K$25,8,FALSE),H45*N45)))),2)</f>
        <v>0</v>
      </c>
      <c r="P45" s="19">
        <f t="shared" si="7"/>
        <v>0</v>
      </c>
      <c r="Q45" s="17" t="str">
        <f>IF(D45="","",IF(L45&gt;=VLOOKUP(B45,RB!$A$3:$K$25,9,FALSE),1,0))</f>
        <v/>
      </c>
      <c r="R45" s="17" t="str">
        <f>IF(D45="","",IF(K45&gt;=VLOOKUP(B45,RB!$A$3:$K$25,10,FALSE),1,0))</f>
        <v/>
      </c>
      <c r="S45" s="17" t="str">
        <f t="shared" si="4"/>
        <v/>
      </c>
      <c r="T45" s="17" t="str">
        <f t="shared" si="8"/>
        <v/>
      </c>
      <c r="U45">
        <f>IF(C45="",0,VLOOKUP(J45,RB!$C$3:$L$25,10,FALSE))</f>
        <v>0</v>
      </c>
    </row>
    <row r="46" spans="1:21" x14ac:dyDescent="0.25">
      <c r="A46" s="1">
        <v>37</v>
      </c>
      <c r="B46" s="69"/>
      <c r="C46" s="74"/>
      <c r="D46" s="71"/>
      <c r="E46" s="71"/>
      <c r="F46" s="72"/>
      <c r="G46" s="72"/>
      <c r="H46" s="73"/>
      <c r="I46" s="73"/>
      <c r="J46" s="15" t="str">
        <f>IF(B46="","",VLOOKUP(B46,RB!$A$3:$K$25,3,FALSE))</f>
        <v/>
      </c>
      <c r="K46" s="16" t="str">
        <f>IF(D46="","",IF((E46-D46)+VLOOKUP(B46,RB!$A$3:$K$25,4,FALSE)&gt;VLOOKUP(B46,RB!$A$3:$K$25,11,FALSE),VLOOKUP(B46,RB!$A$3:$K$25,11,FALSE),(E46-D46)+VLOOKUP(B46,RB!$A$3:$K$25,4,FALSE)))</f>
        <v/>
      </c>
      <c r="L46" s="17" t="str">
        <f t="shared" si="5"/>
        <v/>
      </c>
      <c r="M46" s="17">
        <f t="shared" si="6"/>
        <v>0</v>
      </c>
      <c r="N46" s="17" t="str">
        <f>IF(B46="","",IF(J46&lt;3,VLOOKUP(B46,RB!$A$3:$K$25,6,FALSE),IF(J46&gt;3,IF(K46=1,VLOOKUP(B46,RB!$A$3:$K$25,5,FALSE),VLOOKUP(B46,RB!$A$3:$K$25,6,FALSE)))))</f>
        <v/>
      </c>
      <c r="O46" s="17">
        <f>ROUND(IF(D46="",0,IF(T46="ok",IF(OR(J46=1.2,J46=1.3,J46=2.1,J46=3.1,J46=3.2,J46=3.3,J46=3.4),IF(N46*L46*K46&gt;VLOOKUP(B46,RB!$A$3:$K$25,8,FALSE),VLOOKUP(B46,RB!$A$3:$K$25,8,FALSE),N46*L46*K46),IF(H46*N46&gt;VLOOKUP(B46,RB!$A$3:$K$25,8,FALSE),VLOOKUP(B46,RB!$A$3:$K$25,8,FALSE),H46*N46)))),2)</f>
        <v>0</v>
      </c>
      <c r="P46" s="19">
        <f t="shared" si="7"/>
        <v>0</v>
      </c>
      <c r="Q46" s="17" t="str">
        <f>IF(D46="","",IF(L46&gt;=VLOOKUP(B46,RB!$A$3:$K$25,9,FALSE),1,0))</f>
        <v/>
      </c>
      <c r="R46" s="17" t="str">
        <f>IF(D46="","",IF(K46&gt;=VLOOKUP(B46,RB!$A$3:$K$25,10,FALSE),1,0))</f>
        <v/>
      </c>
      <c r="S46" s="17" t="str">
        <f t="shared" si="4"/>
        <v/>
      </c>
      <c r="T46" s="17" t="str">
        <f t="shared" si="8"/>
        <v/>
      </c>
      <c r="U46">
        <f>IF(C46="",0,VLOOKUP(J46,RB!$C$3:$L$25,10,FALSE))</f>
        <v>0</v>
      </c>
    </row>
    <row r="47" spans="1:21" x14ac:dyDescent="0.25">
      <c r="A47" s="1">
        <v>38</v>
      </c>
      <c r="B47" s="69"/>
      <c r="C47" s="74"/>
      <c r="D47" s="71"/>
      <c r="E47" s="71"/>
      <c r="F47" s="72"/>
      <c r="G47" s="72"/>
      <c r="H47" s="73"/>
      <c r="I47" s="73"/>
      <c r="J47" s="15" t="str">
        <f>IF(B47="","",VLOOKUP(B47,RB!$A$3:$K$25,3,FALSE))</f>
        <v/>
      </c>
      <c r="K47" s="16" t="str">
        <f>IF(D47="","",IF((E47-D47)+VLOOKUP(B47,RB!$A$3:$K$25,4,FALSE)&gt;VLOOKUP(B47,RB!$A$3:$K$25,11,FALSE),VLOOKUP(B47,RB!$A$3:$K$25,11,FALSE),(E47-D47)+VLOOKUP(B47,RB!$A$3:$K$25,4,FALSE)))</f>
        <v/>
      </c>
      <c r="L47" s="17" t="str">
        <f t="shared" si="5"/>
        <v/>
      </c>
      <c r="M47" s="17">
        <f t="shared" si="6"/>
        <v>0</v>
      </c>
      <c r="N47" s="17" t="str">
        <f>IF(B47="","",IF(J47&lt;3,VLOOKUP(B47,RB!$A$3:$K$25,6,FALSE),IF(J47&gt;3,IF(K47=1,VLOOKUP(B47,RB!$A$3:$K$25,5,FALSE),VLOOKUP(B47,RB!$A$3:$K$25,6,FALSE)))))</f>
        <v/>
      </c>
      <c r="O47" s="17">
        <f>ROUND(IF(D47="",0,IF(T47="ok",IF(OR(J47=1.2,J47=1.3,J47=2.1,J47=3.1,J47=3.2,J47=3.3,J47=3.4),IF(N47*L47*K47&gt;VLOOKUP(B47,RB!$A$3:$K$25,8,FALSE),VLOOKUP(B47,RB!$A$3:$K$25,8,FALSE),N47*L47*K47),IF(H47*N47&gt;VLOOKUP(B47,RB!$A$3:$K$25,8,FALSE),VLOOKUP(B47,RB!$A$3:$K$25,8,FALSE),H47*N47)))),2)</f>
        <v>0</v>
      </c>
      <c r="P47" s="19">
        <f t="shared" si="7"/>
        <v>0</v>
      </c>
      <c r="Q47" s="17" t="str">
        <f>IF(D47="","",IF(L47&gt;=VLOOKUP(B47,RB!$A$3:$K$25,9,FALSE),1,0))</f>
        <v/>
      </c>
      <c r="R47" s="17" t="str">
        <f>IF(D47="","",IF(K47&gt;=VLOOKUP(B47,RB!$A$3:$K$25,10,FALSE),1,0))</f>
        <v/>
      </c>
      <c r="S47" s="17" t="str">
        <f t="shared" si="4"/>
        <v/>
      </c>
      <c r="T47" s="17" t="str">
        <f t="shared" si="8"/>
        <v/>
      </c>
      <c r="U47">
        <f>IF(C47="",0,VLOOKUP(J47,RB!$C$3:$L$25,10,FALSE))</f>
        <v>0</v>
      </c>
    </row>
    <row r="48" spans="1:21" x14ac:dyDescent="0.25">
      <c r="A48" s="1">
        <v>39</v>
      </c>
      <c r="B48" s="69"/>
      <c r="C48" s="74"/>
      <c r="D48" s="71"/>
      <c r="E48" s="71"/>
      <c r="F48" s="72"/>
      <c r="G48" s="72"/>
      <c r="H48" s="73"/>
      <c r="I48" s="73"/>
      <c r="J48" s="15" t="str">
        <f>IF(B48="","",VLOOKUP(B48,RB!$A$3:$K$25,3,FALSE))</f>
        <v/>
      </c>
      <c r="K48" s="16" t="str">
        <f>IF(D48="","",IF((E48-D48)+VLOOKUP(B48,RB!$A$3:$K$25,4,FALSE)&gt;VLOOKUP(B48,RB!$A$3:$K$25,11,FALSE),VLOOKUP(B48,RB!$A$3:$K$25,11,FALSE),(E48-D48)+VLOOKUP(B48,RB!$A$3:$K$25,4,FALSE)))</f>
        <v/>
      </c>
      <c r="L48" s="17" t="str">
        <f t="shared" si="5"/>
        <v/>
      </c>
      <c r="M48" s="17">
        <f t="shared" si="6"/>
        <v>0</v>
      </c>
      <c r="N48" s="17" t="str">
        <f>IF(B48="","",IF(J48&lt;3,VLOOKUP(B48,RB!$A$3:$K$25,6,FALSE),IF(J48&gt;3,IF(K48=1,VLOOKUP(B48,RB!$A$3:$K$25,5,FALSE),VLOOKUP(B48,RB!$A$3:$K$25,6,FALSE)))))</f>
        <v/>
      </c>
      <c r="O48" s="17">
        <f>ROUND(IF(D48="",0,IF(T48="ok",IF(OR(J48=1.2,J48=1.3,J48=2.1,J48=3.1,J48=3.2,J48=3.3,J48=3.4),IF(N48*L48*K48&gt;VLOOKUP(B48,RB!$A$3:$K$25,8,FALSE),VLOOKUP(B48,RB!$A$3:$K$25,8,FALSE),N48*L48*K48),IF(H48*N48&gt;VLOOKUP(B48,RB!$A$3:$K$25,8,FALSE),VLOOKUP(B48,RB!$A$3:$K$25,8,FALSE),H48*N48)))),2)</f>
        <v>0</v>
      </c>
      <c r="P48" s="19">
        <f t="shared" si="7"/>
        <v>0</v>
      </c>
      <c r="Q48" s="17" t="str">
        <f>IF(D48="","",IF(L48&gt;=VLOOKUP(B48,RB!$A$3:$K$25,9,FALSE),1,0))</f>
        <v/>
      </c>
      <c r="R48" s="17" t="str">
        <f>IF(D48="","",IF(K48&gt;=VLOOKUP(B48,RB!$A$3:$K$25,10,FALSE),1,0))</f>
        <v/>
      </c>
      <c r="S48" s="17" t="str">
        <f t="shared" si="4"/>
        <v/>
      </c>
      <c r="T48" s="17" t="str">
        <f t="shared" si="8"/>
        <v/>
      </c>
      <c r="U48">
        <f>IF(C48="",0,VLOOKUP(J48,RB!$C$3:$L$25,10,FALSE))</f>
        <v>0</v>
      </c>
    </row>
    <row r="49" spans="1:21" x14ac:dyDescent="0.25">
      <c r="A49" s="1">
        <v>40</v>
      </c>
      <c r="B49" s="69"/>
      <c r="C49" s="74"/>
      <c r="D49" s="71"/>
      <c r="E49" s="71"/>
      <c r="F49" s="72"/>
      <c r="G49" s="72"/>
      <c r="H49" s="73"/>
      <c r="I49" s="73"/>
      <c r="J49" s="15" t="str">
        <f>IF(B49="","",VLOOKUP(B49,RB!$A$3:$K$25,3,FALSE))</f>
        <v/>
      </c>
      <c r="K49" s="16" t="str">
        <f>IF(D49="","",IF((E49-D49)+VLOOKUP(B49,RB!$A$3:$K$25,4,FALSE)&gt;VLOOKUP(B49,RB!$A$3:$K$25,11,FALSE),VLOOKUP(B49,RB!$A$3:$K$25,11,FALSE),(E49-D49)+VLOOKUP(B49,RB!$A$3:$K$25,4,FALSE)))</f>
        <v/>
      </c>
      <c r="L49" s="17" t="str">
        <f t="shared" si="5"/>
        <v/>
      </c>
      <c r="M49" s="17">
        <f t="shared" si="6"/>
        <v>0</v>
      </c>
      <c r="N49" s="17" t="str">
        <f>IF(B49="","",IF(J49&lt;3,VLOOKUP(B49,RB!$A$3:$K$25,6,FALSE),IF(J49&gt;3,IF(K49=1,VLOOKUP(B49,RB!$A$3:$K$25,5,FALSE),VLOOKUP(B49,RB!$A$3:$K$25,6,FALSE)))))</f>
        <v/>
      </c>
      <c r="O49" s="17">
        <f>ROUND(IF(D49="",0,IF(T49="ok",IF(OR(J49=1.2,J49=1.3,J49=2.1,J49=3.1,J49=3.2,J49=3.3,J49=3.4),IF(N49*L49*K49&gt;VLOOKUP(B49,RB!$A$3:$K$25,8,FALSE),VLOOKUP(B49,RB!$A$3:$K$25,8,FALSE),N49*L49*K49),IF(H49*N49&gt;VLOOKUP(B49,RB!$A$3:$K$25,8,FALSE),VLOOKUP(B49,RB!$A$3:$K$25,8,FALSE),H49*N49)))),2)</f>
        <v>0</v>
      </c>
      <c r="P49" s="19">
        <f t="shared" si="7"/>
        <v>0</v>
      </c>
      <c r="Q49" s="17" t="str">
        <f>IF(D49="","",IF(L49&gt;=VLOOKUP(B49,RB!$A$3:$K$25,9,FALSE),1,0))</f>
        <v/>
      </c>
      <c r="R49" s="17" t="str">
        <f>IF(D49="","",IF(K49&gt;=VLOOKUP(B49,RB!$A$3:$K$25,10,FALSE),1,0))</f>
        <v/>
      </c>
      <c r="S49" s="17" t="str">
        <f t="shared" si="4"/>
        <v/>
      </c>
      <c r="T49" s="17" t="str">
        <f t="shared" si="8"/>
        <v/>
      </c>
      <c r="U49">
        <f>IF(C49="",0,VLOOKUP(J49,RB!$C$3:$L$25,10,FALSE))</f>
        <v>0</v>
      </c>
    </row>
    <row r="50" spans="1:21" x14ac:dyDescent="0.25">
      <c r="A50" s="1">
        <v>41</v>
      </c>
      <c r="B50" s="69"/>
      <c r="C50" s="74"/>
      <c r="D50" s="71"/>
      <c r="E50" s="71"/>
      <c r="F50" s="72"/>
      <c r="G50" s="72"/>
      <c r="H50" s="73"/>
      <c r="I50" s="73"/>
      <c r="J50" s="15" t="str">
        <f>IF(B50="","",VLOOKUP(B50,RB!$A$3:$K$25,3,FALSE))</f>
        <v/>
      </c>
      <c r="K50" s="16" t="str">
        <f>IF(D50="","",IF((E50-D50)+VLOOKUP(B50,RB!$A$3:$K$25,4,FALSE)&gt;VLOOKUP(B50,RB!$A$3:$K$25,11,FALSE),VLOOKUP(B50,RB!$A$3:$K$25,11,FALSE),(E50-D50)+VLOOKUP(B50,RB!$A$3:$K$25,4,FALSE)))</f>
        <v/>
      </c>
      <c r="L50" s="17" t="str">
        <f t="shared" si="5"/>
        <v/>
      </c>
      <c r="M50" s="17">
        <f t="shared" si="6"/>
        <v>0</v>
      </c>
      <c r="N50" s="17" t="str">
        <f>IF(B50="","",IF(J50&lt;3,VLOOKUP(B50,RB!$A$3:$K$25,6,FALSE),IF(J50&gt;3,IF(K50=1,VLOOKUP(B50,RB!$A$3:$K$25,5,FALSE),VLOOKUP(B50,RB!$A$3:$K$25,6,FALSE)))))</f>
        <v/>
      </c>
      <c r="O50" s="17">
        <f>ROUND(IF(D50="",0,IF(T50="ok",IF(OR(J50=1.2,J50=1.3,J50=2.1,J50=3.1,J50=3.2,J50=3.3,J50=3.4),IF(N50*L50*K50&gt;VLOOKUP(B50,RB!$A$3:$K$25,8,FALSE),VLOOKUP(B50,RB!$A$3:$K$25,8,FALSE),N50*L50*K50),IF(H50*N50&gt;VLOOKUP(B50,RB!$A$3:$K$25,8,FALSE),VLOOKUP(B50,RB!$A$3:$K$25,8,FALSE),H50*N50)))),2)</f>
        <v>0</v>
      </c>
      <c r="P50" s="19">
        <f t="shared" si="7"/>
        <v>0</v>
      </c>
      <c r="Q50" s="17" t="str">
        <f>IF(D50="","",IF(L50&gt;=VLOOKUP(B50,RB!$A$3:$K$25,9,FALSE),1,0))</f>
        <v/>
      </c>
      <c r="R50" s="17" t="str">
        <f>IF(D50="","",IF(K50&gt;=VLOOKUP(B50,RB!$A$3:$K$25,10,FALSE),1,0))</f>
        <v/>
      </c>
      <c r="S50" s="17" t="str">
        <f t="shared" si="4"/>
        <v/>
      </c>
      <c r="T50" s="17" t="str">
        <f t="shared" si="8"/>
        <v/>
      </c>
      <c r="U50">
        <f>IF(C50="",0,VLOOKUP(J50,RB!$C$3:$L$25,10,FALSE))</f>
        <v>0</v>
      </c>
    </row>
    <row r="51" spans="1:21" x14ac:dyDescent="0.25">
      <c r="A51" s="1">
        <v>42</v>
      </c>
      <c r="B51" s="69"/>
      <c r="C51" s="74"/>
      <c r="D51" s="71"/>
      <c r="E51" s="71"/>
      <c r="F51" s="72"/>
      <c r="G51" s="72"/>
      <c r="H51" s="73"/>
      <c r="I51" s="73"/>
      <c r="J51" s="15" t="str">
        <f>IF(B51="","",VLOOKUP(B51,RB!$A$3:$K$25,3,FALSE))</f>
        <v/>
      </c>
      <c r="K51" s="16" t="str">
        <f>IF(D51="","",IF((E51-D51)+VLOOKUP(B51,RB!$A$3:$K$25,4,FALSE)&gt;VLOOKUP(B51,RB!$A$3:$K$25,11,FALSE),VLOOKUP(B51,RB!$A$3:$K$25,11,FALSE),(E51-D51)+VLOOKUP(B51,RB!$A$3:$K$25,4,FALSE)))</f>
        <v/>
      </c>
      <c r="L51" s="17" t="str">
        <f t="shared" si="5"/>
        <v/>
      </c>
      <c r="M51" s="17">
        <f t="shared" si="6"/>
        <v>0</v>
      </c>
      <c r="N51" s="17" t="str">
        <f>IF(B51="","",IF(J51&lt;3,VLOOKUP(B51,RB!$A$3:$K$25,6,FALSE),IF(J51&gt;3,IF(K51=1,VLOOKUP(B51,RB!$A$3:$K$25,5,FALSE),VLOOKUP(B51,RB!$A$3:$K$25,6,FALSE)))))</f>
        <v/>
      </c>
      <c r="O51" s="17">
        <f>ROUND(IF(D51="",0,IF(T51="ok",IF(OR(J51=1.2,J51=1.3,J51=2.1,J51=3.1,J51=3.2,J51=3.3,J51=3.4),IF(N51*L51*K51&gt;VLOOKUP(B51,RB!$A$3:$K$25,8,FALSE),VLOOKUP(B51,RB!$A$3:$K$25,8,FALSE),N51*L51*K51),IF(H51*N51&gt;VLOOKUP(B51,RB!$A$3:$K$25,8,FALSE),VLOOKUP(B51,RB!$A$3:$K$25,8,FALSE),H51*N51)))),2)</f>
        <v>0</v>
      </c>
      <c r="P51" s="19">
        <f t="shared" si="7"/>
        <v>0</v>
      </c>
      <c r="Q51" s="17" t="str">
        <f>IF(D51="","",IF(L51&gt;=VLOOKUP(B51,RB!$A$3:$K$25,9,FALSE),1,0))</f>
        <v/>
      </c>
      <c r="R51" s="17" t="str">
        <f>IF(D51="","",IF(K51&gt;=VLOOKUP(B51,RB!$A$3:$K$25,10,FALSE),1,0))</f>
        <v/>
      </c>
      <c r="S51" s="17" t="str">
        <f t="shared" si="4"/>
        <v/>
      </c>
      <c r="T51" s="17" t="str">
        <f t="shared" si="8"/>
        <v/>
      </c>
      <c r="U51">
        <f>IF(C51="",0,VLOOKUP(J51,RB!$C$3:$L$25,10,FALSE))</f>
        <v>0</v>
      </c>
    </row>
    <row r="52" spans="1:21" x14ac:dyDescent="0.25">
      <c r="A52" s="1">
        <v>43</v>
      </c>
      <c r="B52" s="69"/>
      <c r="C52" s="74"/>
      <c r="D52" s="71"/>
      <c r="E52" s="71"/>
      <c r="F52" s="72"/>
      <c r="G52" s="72"/>
      <c r="H52" s="73"/>
      <c r="I52" s="73"/>
      <c r="J52" s="15" t="str">
        <f>IF(B52="","",VLOOKUP(B52,RB!$A$3:$K$25,3,FALSE))</f>
        <v/>
      </c>
      <c r="K52" s="16" t="str">
        <f>IF(D52="","",IF((E52-D52)+VLOOKUP(B52,RB!$A$3:$K$25,4,FALSE)&gt;VLOOKUP(B52,RB!$A$3:$K$25,11,FALSE),VLOOKUP(B52,RB!$A$3:$K$25,11,FALSE),(E52-D52)+VLOOKUP(B52,RB!$A$3:$K$25,4,FALSE)))</f>
        <v/>
      </c>
      <c r="L52" s="17" t="str">
        <f t="shared" si="5"/>
        <v/>
      </c>
      <c r="M52" s="17">
        <f t="shared" si="6"/>
        <v>0</v>
      </c>
      <c r="N52" s="17" t="str">
        <f>IF(B52="","",IF(J52&lt;3,VLOOKUP(B52,RB!$A$3:$K$25,6,FALSE),IF(J52&gt;3,IF(K52=1,VLOOKUP(B52,RB!$A$3:$K$25,5,FALSE),VLOOKUP(B52,RB!$A$3:$K$25,6,FALSE)))))</f>
        <v/>
      </c>
      <c r="O52" s="17">
        <f>ROUND(IF(D52="",0,IF(T52="ok",IF(OR(J52=1.2,J52=1.3,J52=2.1,J52=3.1,J52=3.2,J52=3.3,J52=3.4),IF(N52*L52*K52&gt;VLOOKUP(B52,RB!$A$3:$K$25,8,FALSE),VLOOKUP(B52,RB!$A$3:$K$25,8,FALSE),N52*L52*K52),IF(H52*N52&gt;VLOOKUP(B52,RB!$A$3:$K$25,8,FALSE),VLOOKUP(B52,RB!$A$3:$K$25,8,FALSE),H52*N52)))),2)</f>
        <v>0</v>
      </c>
      <c r="P52" s="19">
        <f t="shared" si="7"/>
        <v>0</v>
      </c>
      <c r="Q52" s="17" t="str">
        <f>IF(D52="","",IF(L52&gt;=VLOOKUP(B52,RB!$A$3:$K$25,9,FALSE),1,0))</f>
        <v/>
      </c>
      <c r="R52" s="17" t="str">
        <f>IF(D52="","",IF(K52&gt;=VLOOKUP(B52,RB!$A$3:$K$25,10,FALSE),1,0))</f>
        <v/>
      </c>
      <c r="S52" s="17" t="str">
        <f t="shared" si="4"/>
        <v/>
      </c>
      <c r="T52" s="17" t="str">
        <f t="shared" si="8"/>
        <v/>
      </c>
      <c r="U52">
        <f>IF(C52="",0,VLOOKUP(J52,RB!$C$3:$L$25,10,FALSE))</f>
        <v>0</v>
      </c>
    </row>
    <row r="53" spans="1:21" x14ac:dyDescent="0.25">
      <c r="A53" s="1">
        <v>44</v>
      </c>
      <c r="B53" s="69"/>
      <c r="C53" s="74"/>
      <c r="D53" s="71"/>
      <c r="E53" s="71"/>
      <c r="F53" s="72"/>
      <c r="G53" s="72"/>
      <c r="H53" s="73"/>
      <c r="I53" s="73"/>
      <c r="J53" s="15" t="str">
        <f>IF(B53="","",VLOOKUP(B53,RB!$A$3:$K$25,3,FALSE))</f>
        <v/>
      </c>
      <c r="K53" s="16" t="str">
        <f>IF(D53="","",IF((E53-D53)+VLOOKUP(B53,RB!$A$3:$K$25,4,FALSE)&gt;VLOOKUP(B53,RB!$A$3:$K$25,11,FALSE),VLOOKUP(B53,RB!$A$3:$K$25,11,FALSE),(E53-D53)+VLOOKUP(B53,RB!$A$3:$K$25,4,FALSE)))</f>
        <v/>
      </c>
      <c r="L53" s="17" t="str">
        <f t="shared" si="5"/>
        <v/>
      </c>
      <c r="M53" s="17">
        <f t="shared" si="6"/>
        <v>0</v>
      </c>
      <c r="N53" s="17" t="str">
        <f>IF(B53="","",IF(J53&lt;3,VLOOKUP(B53,RB!$A$3:$K$25,6,FALSE),IF(J53&gt;3,IF(K53=1,VLOOKUP(B53,RB!$A$3:$K$25,5,FALSE),VLOOKUP(B53,RB!$A$3:$K$25,6,FALSE)))))</f>
        <v/>
      </c>
      <c r="O53" s="17">
        <f>ROUND(IF(D53="",0,IF(T53="ok",IF(OR(J53=1.2,J53=1.3,J53=2.1,J53=3.1,J53=3.2,J53=3.3,J53=3.4),IF(N53*L53*K53&gt;VLOOKUP(B53,RB!$A$3:$K$25,8,FALSE),VLOOKUP(B53,RB!$A$3:$K$25,8,FALSE),N53*L53*K53),IF(H53*N53&gt;VLOOKUP(B53,RB!$A$3:$K$25,8,FALSE),VLOOKUP(B53,RB!$A$3:$K$25,8,FALSE),H53*N53)))),2)</f>
        <v>0</v>
      </c>
      <c r="P53" s="19">
        <f t="shared" si="7"/>
        <v>0</v>
      </c>
      <c r="Q53" s="17" t="str">
        <f>IF(D53="","",IF(L53&gt;=VLOOKUP(B53,RB!$A$3:$K$25,9,FALSE),1,0))</f>
        <v/>
      </c>
      <c r="R53" s="17" t="str">
        <f>IF(D53="","",IF(K53&gt;=VLOOKUP(B53,RB!$A$3:$K$25,10,FALSE),1,0))</f>
        <v/>
      </c>
      <c r="S53" s="17" t="str">
        <f t="shared" si="4"/>
        <v/>
      </c>
      <c r="T53" s="17" t="str">
        <f t="shared" si="8"/>
        <v/>
      </c>
      <c r="U53">
        <f>IF(C53="",0,VLOOKUP(J53,RB!$C$3:$L$25,10,FALSE))</f>
        <v>0</v>
      </c>
    </row>
    <row r="54" spans="1:21" x14ac:dyDescent="0.25">
      <c r="A54" s="1">
        <v>45</v>
      </c>
      <c r="B54" s="69"/>
      <c r="C54" s="74"/>
      <c r="D54" s="71"/>
      <c r="E54" s="71"/>
      <c r="F54" s="72"/>
      <c r="G54" s="72"/>
      <c r="H54" s="73"/>
      <c r="I54" s="73"/>
      <c r="J54" s="15" t="str">
        <f>IF(B54="","",VLOOKUP(B54,RB!$A$3:$K$25,3,FALSE))</f>
        <v/>
      </c>
      <c r="K54" s="16" t="str">
        <f>IF(D54="","",IF((E54-D54)+VLOOKUP(B54,RB!$A$3:$K$25,4,FALSE)&gt;VLOOKUP(B54,RB!$A$3:$K$25,11,FALSE),VLOOKUP(B54,RB!$A$3:$K$25,11,FALSE),(E54-D54)+VLOOKUP(B54,RB!$A$3:$K$25,4,FALSE)))</f>
        <v/>
      </c>
      <c r="L54" s="17" t="str">
        <f t="shared" si="5"/>
        <v/>
      </c>
      <c r="M54" s="17">
        <f t="shared" si="6"/>
        <v>0</v>
      </c>
      <c r="N54" s="17" t="str">
        <f>IF(B54="","",IF(J54&lt;3,VLOOKUP(B54,RB!$A$3:$K$25,6,FALSE),IF(J54&gt;3,IF(K54=1,VLOOKUP(B54,RB!$A$3:$K$25,5,FALSE),VLOOKUP(B54,RB!$A$3:$K$25,6,FALSE)))))</f>
        <v/>
      </c>
      <c r="O54" s="17">
        <f>ROUND(IF(D54="",0,IF(T54="ok",IF(OR(J54=1.2,J54=1.3,J54=2.1,J54=3.1,J54=3.2,J54=3.3,J54=3.4),IF(N54*L54*K54&gt;VLOOKUP(B54,RB!$A$3:$K$25,8,FALSE),VLOOKUP(B54,RB!$A$3:$K$25,8,FALSE),N54*L54*K54),IF(H54*N54&gt;VLOOKUP(B54,RB!$A$3:$K$25,8,FALSE),VLOOKUP(B54,RB!$A$3:$K$25,8,FALSE),H54*N54)))),2)</f>
        <v>0</v>
      </c>
      <c r="P54" s="19">
        <f t="shared" si="7"/>
        <v>0</v>
      </c>
      <c r="Q54" s="17" t="str">
        <f>IF(D54="","",IF(L54&gt;=VLOOKUP(B54,RB!$A$3:$K$25,9,FALSE),1,0))</f>
        <v/>
      </c>
      <c r="R54" s="17" t="str">
        <f>IF(D54="","",IF(K54&gt;=VLOOKUP(B54,RB!$A$3:$K$25,10,FALSE),1,0))</f>
        <v/>
      </c>
      <c r="S54" s="17" t="str">
        <f t="shared" si="4"/>
        <v/>
      </c>
      <c r="T54" s="17" t="str">
        <f t="shared" si="8"/>
        <v/>
      </c>
      <c r="U54">
        <f>IF(C54="",0,VLOOKUP(J54,RB!$C$3:$L$25,10,FALSE))</f>
        <v>0</v>
      </c>
    </row>
    <row r="55" spans="1:21" x14ac:dyDescent="0.25">
      <c r="A55" s="1">
        <v>46</v>
      </c>
      <c r="B55" s="69"/>
      <c r="C55" s="74"/>
      <c r="D55" s="71"/>
      <c r="E55" s="71"/>
      <c r="F55" s="72"/>
      <c r="G55" s="72"/>
      <c r="H55" s="73"/>
      <c r="I55" s="73"/>
      <c r="J55" s="15" t="str">
        <f>IF(B55="","",VLOOKUP(B55,RB!$A$3:$K$25,3,FALSE))</f>
        <v/>
      </c>
      <c r="K55" s="16" t="str">
        <f>IF(D55="","",IF((E55-D55)+VLOOKUP(B55,RB!$A$3:$K$25,4,FALSE)&gt;VLOOKUP(B55,RB!$A$3:$K$25,11,FALSE),VLOOKUP(B55,RB!$A$3:$K$25,11,FALSE),(E55-D55)+VLOOKUP(B55,RB!$A$3:$K$25,4,FALSE)))</f>
        <v/>
      </c>
      <c r="L55" s="17" t="str">
        <f t="shared" si="5"/>
        <v/>
      </c>
      <c r="M55" s="17">
        <f t="shared" si="6"/>
        <v>0</v>
      </c>
      <c r="N55" s="17" t="str">
        <f>IF(B55="","",IF(J55&lt;3,VLOOKUP(B55,RB!$A$3:$K$25,6,FALSE),IF(J55&gt;3,IF(K55=1,VLOOKUP(B55,RB!$A$3:$K$25,5,FALSE),VLOOKUP(B55,RB!$A$3:$K$25,6,FALSE)))))</f>
        <v/>
      </c>
      <c r="O55" s="17">
        <f>ROUND(IF(D55="",0,IF(T55="ok",IF(OR(J55=1.2,J55=1.3,J55=2.1,J55=3.1,J55=3.2,J55=3.3,J55=3.4),IF(N55*L55*K55&gt;VLOOKUP(B55,RB!$A$3:$K$25,8,FALSE),VLOOKUP(B55,RB!$A$3:$K$25,8,FALSE),N55*L55*K55),IF(H55*N55&gt;VLOOKUP(B55,RB!$A$3:$K$25,8,FALSE),VLOOKUP(B55,RB!$A$3:$K$25,8,FALSE),H55*N55)))),2)</f>
        <v>0</v>
      </c>
      <c r="P55" s="19">
        <f t="shared" si="7"/>
        <v>0</v>
      </c>
      <c r="Q55" s="17" t="str">
        <f>IF(D55="","",IF(L55&gt;=VLOOKUP(B55,RB!$A$3:$K$25,9,FALSE),1,0))</f>
        <v/>
      </c>
      <c r="R55" s="17" t="str">
        <f>IF(D55="","",IF(K55&gt;=VLOOKUP(B55,RB!$A$3:$K$25,10,FALSE),1,0))</f>
        <v/>
      </c>
      <c r="S55" s="17" t="str">
        <f t="shared" si="4"/>
        <v/>
      </c>
      <c r="T55" s="17" t="str">
        <f t="shared" si="8"/>
        <v/>
      </c>
      <c r="U55">
        <f>IF(C55="",0,VLOOKUP(J55,RB!$C$3:$L$25,10,FALSE))</f>
        <v>0</v>
      </c>
    </row>
    <row r="56" spans="1:21" x14ac:dyDescent="0.25">
      <c r="A56" s="1">
        <v>47</v>
      </c>
      <c r="B56" s="69"/>
      <c r="C56" s="74"/>
      <c r="D56" s="71"/>
      <c r="E56" s="71"/>
      <c r="F56" s="72"/>
      <c r="G56" s="72"/>
      <c r="H56" s="73"/>
      <c r="I56" s="73"/>
      <c r="J56" s="15" t="str">
        <f>IF(B56="","",VLOOKUP(B56,RB!$A$3:$K$25,3,FALSE))</f>
        <v/>
      </c>
      <c r="K56" s="16" t="str">
        <f>IF(D56="","",IF((E56-D56)+VLOOKUP(B56,RB!$A$3:$K$25,4,FALSE)&gt;VLOOKUP(B56,RB!$A$3:$K$25,11,FALSE),VLOOKUP(B56,RB!$A$3:$K$25,11,FALSE),(E56-D56)+VLOOKUP(B56,RB!$A$3:$K$25,4,FALSE)))</f>
        <v/>
      </c>
      <c r="L56" s="17" t="str">
        <f t="shared" si="5"/>
        <v/>
      </c>
      <c r="M56" s="17">
        <f t="shared" si="6"/>
        <v>0</v>
      </c>
      <c r="N56" s="17" t="str">
        <f>IF(B56="","",IF(J56&lt;3,VLOOKUP(B56,RB!$A$3:$K$25,6,FALSE),IF(J56&gt;3,IF(K56=1,VLOOKUP(B56,RB!$A$3:$K$25,5,FALSE),VLOOKUP(B56,RB!$A$3:$K$25,6,FALSE)))))</f>
        <v/>
      </c>
      <c r="O56" s="17">
        <f>ROUND(IF(D56="",0,IF(T56="ok",IF(OR(J56=1.2,J56=1.3,J56=2.1,J56=3.1,J56=3.2,J56=3.3,J56=3.4),IF(N56*L56*K56&gt;VLOOKUP(B56,RB!$A$3:$K$25,8,FALSE),VLOOKUP(B56,RB!$A$3:$K$25,8,FALSE),N56*L56*K56),IF(H56*N56&gt;VLOOKUP(B56,RB!$A$3:$K$25,8,FALSE),VLOOKUP(B56,RB!$A$3:$K$25,8,FALSE),H56*N56)))),2)</f>
        <v>0</v>
      </c>
      <c r="P56" s="19">
        <f t="shared" si="7"/>
        <v>0</v>
      </c>
      <c r="Q56" s="17" t="str">
        <f>IF(D56="","",IF(L56&gt;=VLOOKUP(B56,RB!$A$3:$K$25,9,FALSE),1,0))</f>
        <v/>
      </c>
      <c r="R56" s="17" t="str">
        <f>IF(D56="","",IF(K56&gt;=VLOOKUP(B56,RB!$A$3:$K$25,10,FALSE),1,0))</f>
        <v/>
      </c>
      <c r="S56" s="17" t="str">
        <f t="shared" si="4"/>
        <v/>
      </c>
      <c r="T56" s="17" t="str">
        <f t="shared" si="8"/>
        <v/>
      </c>
      <c r="U56">
        <f>IF(C56="",0,VLOOKUP(J56,RB!$C$3:$L$25,10,FALSE))</f>
        <v>0</v>
      </c>
    </row>
    <row r="57" spans="1:21" x14ac:dyDescent="0.25">
      <c r="A57" s="1">
        <v>48</v>
      </c>
      <c r="B57" s="69"/>
      <c r="C57" s="74"/>
      <c r="D57" s="71"/>
      <c r="E57" s="71"/>
      <c r="F57" s="72"/>
      <c r="G57" s="72"/>
      <c r="H57" s="73"/>
      <c r="I57" s="73"/>
      <c r="J57" s="15" t="str">
        <f>IF(B57="","",VLOOKUP(B57,RB!$A$3:$K$25,3,FALSE))</f>
        <v/>
      </c>
      <c r="K57" s="16" t="str">
        <f>IF(D57="","",IF((E57-D57)+VLOOKUP(B57,RB!$A$3:$K$25,4,FALSE)&gt;VLOOKUP(B57,RB!$A$3:$K$25,11,FALSE),VLOOKUP(B57,RB!$A$3:$K$25,11,FALSE),(E57-D57)+VLOOKUP(B57,RB!$A$3:$K$25,4,FALSE)))</f>
        <v/>
      </c>
      <c r="L57" s="17" t="str">
        <f t="shared" si="5"/>
        <v/>
      </c>
      <c r="M57" s="17">
        <f t="shared" si="6"/>
        <v>0</v>
      </c>
      <c r="N57" s="17" t="str">
        <f>IF(B57="","",IF(J57&lt;3,VLOOKUP(B57,RB!$A$3:$K$25,6,FALSE),IF(J57&gt;3,IF(K57=1,VLOOKUP(B57,RB!$A$3:$K$25,5,FALSE),VLOOKUP(B57,RB!$A$3:$K$25,6,FALSE)))))</f>
        <v/>
      </c>
      <c r="O57" s="17">
        <f>ROUND(IF(D57="",0,IF(T57="ok",IF(OR(J57=1.2,J57=1.3,J57=2.1,J57=3.1,J57=3.2,J57=3.3,J57=3.4),IF(N57*L57*K57&gt;VLOOKUP(B57,RB!$A$3:$K$25,8,FALSE),VLOOKUP(B57,RB!$A$3:$K$25,8,FALSE),N57*L57*K57),IF(H57*N57&gt;VLOOKUP(B57,RB!$A$3:$K$25,8,FALSE),VLOOKUP(B57,RB!$A$3:$K$25,8,FALSE),H57*N57)))),2)</f>
        <v>0</v>
      </c>
      <c r="P57" s="19">
        <f t="shared" si="7"/>
        <v>0</v>
      </c>
      <c r="Q57" s="17" t="str">
        <f>IF(D57="","",IF(L57&gt;=VLOOKUP(B57,RB!$A$3:$K$25,9,FALSE),1,0))</f>
        <v/>
      </c>
      <c r="R57" s="17" t="str">
        <f>IF(D57="","",IF(K57&gt;=VLOOKUP(B57,RB!$A$3:$K$25,10,FALSE),1,0))</f>
        <v/>
      </c>
      <c r="S57" s="17" t="str">
        <f t="shared" si="4"/>
        <v/>
      </c>
      <c r="T57" s="17" t="str">
        <f t="shared" si="8"/>
        <v/>
      </c>
      <c r="U57">
        <f>IF(C57="",0,VLOOKUP(J57,RB!$C$3:$L$25,10,FALSE))</f>
        <v>0</v>
      </c>
    </row>
    <row r="58" spans="1:21" x14ac:dyDescent="0.25">
      <c r="A58" s="1">
        <v>49</v>
      </c>
      <c r="B58" s="69"/>
      <c r="C58" s="74"/>
      <c r="D58" s="71"/>
      <c r="E58" s="71"/>
      <c r="F58" s="72"/>
      <c r="G58" s="72"/>
      <c r="H58" s="73"/>
      <c r="I58" s="73"/>
      <c r="J58" s="15" t="str">
        <f>IF(B58="","",VLOOKUP(B58,RB!$A$3:$K$25,3,FALSE))</f>
        <v/>
      </c>
      <c r="K58" s="16" t="str">
        <f>IF(D58="","",IF((E58-D58)+VLOOKUP(B58,RB!$A$3:$K$25,4,FALSE)&gt;VLOOKUP(B58,RB!$A$3:$K$25,11,FALSE),VLOOKUP(B58,RB!$A$3:$K$25,11,FALSE),(E58-D58)+VLOOKUP(B58,RB!$A$3:$K$25,4,FALSE)))</f>
        <v/>
      </c>
      <c r="L58" s="17" t="str">
        <f t="shared" si="5"/>
        <v/>
      </c>
      <c r="M58" s="17">
        <f t="shared" si="6"/>
        <v>0</v>
      </c>
      <c r="N58" s="17" t="str">
        <f>IF(B58="","",IF(J58&lt;3,VLOOKUP(B58,RB!$A$3:$K$25,6,FALSE),IF(J58&gt;3,IF(K58=1,VLOOKUP(B58,RB!$A$3:$K$25,5,FALSE),VLOOKUP(B58,RB!$A$3:$K$25,6,FALSE)))))</f>
        <v/>
      </c>
      <c r="O58" s="17">
        <f>ROUND(IF(D58="",0,IF(T58="ok",IF(OR(J58=1.2,J58=1.3,J58=2.1,J58=3.1,J58=3.2,J58=3.3,J58=3.4),IF(N58*L58*K58&gt;VLOOKUP(B58,RB!$A$3:$K$25,8,FALSE),VLOOKUP(B58,RB!$A$3:$K$25,8,FALSE),N58*L58*K58),IF(H58*N58&gt;VLOOKUP(B58,RB!$A$3:$K$25,8,FALSE),VLOOKUP(B58,RB!$A$3:$K$25,8,FALSE),H58*N58)))),2)</f>
        <v>0</v>
      </c>
      <c r="P58" s="19">
        <f t="shared" si="7"/>
        <v>0</v>
      </c>
      <c r="Q58" s="17" t="str">
        <f>IF(D58="","",IF(L58&gt;=VLOOKUP(B58,RB!$A$3:$K$25,9,FALSE),1,0))</f>
        <v/>
      </c>
      <c r="R58" s="17" t="str">
        <f>IF(D58="","",IF(K58&gt;=VLOOKUP(B58,RB!$A$3:$K$25,10,FALSE),1,0))</f>
        <v/>
      </c>
      <c r="S58" s="17" t="str">
        <f t="shared" si="4"/>
        <v/>
      </c>
      <c r="T58" s="17" t="str">
        <f t="shared" si="8"/>
        <v/>
      </c>
      <c r="U58">
        <f>IF(C58="",0,VLOOKUP(J58,RB!$C$3:$L$25,10,FALSE))</f>
        <v>0</v>
      </c>
    </row>
    <row r="59" spans="1:21" x14ac:dyDescent="0.25">
      <c r="A59" s="1">
        <v>50</v>
      </c>
      <c r="B59" s="69"/>
      <c r="C59" s="74"/>
      <c r="D59" s="71"/>
      <c r="E59" s="71"/>
      <c r="F59" s="72"/>
      <c r="G59" s="72"/>
      <c r="H59" s="73"/>
      <c r="I59" s="73"/>
      <c r="J59" s="15" t="str">
        <f>IF(B59="","",VLOOKUP(B59,RB!$A$3:$K$25,3,FALSE))</f>
        <v/>
      </c>
      <c r="K59" s="16" t="str">
        <f>IF(D59="","",IF((E59-D59)+VLOOKUP(B59,RB!$A$3:$K$25,4,FALSE)&gt;VLOOKUP(B59,RB!$A$3:$K$25,11,FALSE),VLOOKUP(B59,RB!$A$3:$K$25,11,FALSE),(E59-D59)+VLOOKUP(B59,RB!$A$3:$K$25,4,FALSE)))</f>
        <v/>
      </c>
      <c r="L59" s="17" t="str">
        <f t="shared" si="5"/>
        <v/>
      </c>
      <c r="M59" s="17">
        <f t="shared" si="6"/>
        <v>0</v>
      </c>
      <c r="N59" s="17" t="str">
        <f>IF(B59="","",IF(J59&lt;3,VLOOKUP(B59,RB!$A$3:$K$25,6,FALSE),IF(J59&gt;3,IF(K59=1,VLOOKUP(B59,RB!$A$3:$K$25,5,FALSE),VLOOKUP(B59,RB!$A$3:$K$25,6,FALSE)))))</f>
        <v/>
      </c>
      <c r="O59" s="17">
        <f>ROUND(IF(D59="",0,IF(T59="ok",IF(OR(J59=1.2,J59=1.3,J59=2.1,J59=3.1,J59=3.2,J59=3.3,J59=3.4),IF(N59*L59*K59&gt;VLOOKUP(B59,RB!$A$3:$K$25,8,FALSE),VLOOKUP(B59,RB!$A$3:$K$25,8,FALSE),N59*L59*K59),IF(H59*N59&gt;VLOOKUP(B59,RB!$A$3:$K$25,8,FALSE),VLOOKUP(B59,RB!$A$3:$K$25,8,FALSE),H59*N59)))),2)</f>
        <v>0</v>
      </c>
      <c r="P59" s="19">
        <f t="shared" si="7"/>
        <v>0</v>
      </c>
      <c r="Q59" s="17" t="str">
        <f>IF(D59="","",IF(L59&gt;=VLOOKUP(B59,RB!$A$3:$K$25,9,FALSE),1,0))</f>
        <v/>
      </c>
      <c r="R59" s="17" t="str">
        <f>IF(D59="","",IF(K59&gt;=VLOOKUP(B59,RB!$A$3:$K$25,10,FALSE),1,0))</f>
        <v/>
      </c>
      <c r="S59" s="17" t="str">
        <f t="shared" si="4"/>
        <v/>
      </c>
      <c r="T59" s="17" t="str">
        <f t="shared" si="8"/>
        <v/>
      </c>
      <c r="U59">
        <f>IF(C59="",0,VLOOKUP(J59,RB!$C$3:$L$25,10,FALSE))</f>
        <v>0</v>
      </c>
    </row>
    <row r="60" spans="1:21" x14ac:dyDescent="0.25">
      <c r="A60" s="1">
        <v>51</v>
      </c>
      <c r="B60" s="69"/>
      <c r="C60" s="74"/>
      <c r="D60" s="71"/>
      <c r="E60" s="71"/>
      <c r="F60" s="72"/>
      <c r="G60" s="72"/>
      <c r="H60" s="73"/>
      <c r="I60" s="73"/>
      <c r="J60" s="15" t="str">
        <f>IF(B60="","",VLOOKUP(B60,RB!$A$3:$K$25,3,FALSE))</f>
        <v/>
      </c>
      <c r="K60" s="16" t="str">
        <f>IF(D60="","",IF((E60-D60)+VLOOKUP(B60,RB!$A$3:$K$25,4,FALSE)&gt;VLOOKUP(B60,RB!$A$3:$K$25,11,FALSE),VLOOKUP(B60,RB!$A$3:$K$25,11,FALSE),(E60-D60)+VLOOKUP(B60,RB!$A$3:$K$25,4,FALSE)))</f>
        <v/>
      </c>
      <c r="L60" s="17" t="str">
        <f t="shared" si="5"/>
        <v/>
      </c>
      <c r="M60" s="17">
        <f t="shared" si="6"/>
        <v>0</v>
      </c>
      <c r="N60" s="17" t="str">
        <f>IF(B60="","",IF(J60&lt;3,VLOOKUP(B60,RB!$A$3:$K$25,6,FALSE),IF(J60&gt;3,IF(K60=1,VLOOKUP(B60,RB!$A$3:$K$25,5,FALSE),VLOOKUP(B60,RB!$A$3:$K$25,6,FALSE)))))</f>
        <v/>
      </c>
      <c r="O60" s="17">
        <f>ROUND(IF(D60="",0,IF(T60="ok",IF(OR(J60=1.2,J60=1.3,J60=2.1,J60=3.1,J60=3.2,J60=3.3,J60=3.4),IF(N60*L60*K60&gt;VLOOKUP(B60,RB!$A$3:$K$25,8,FALSE),VLOOKUP(B60,RB!$A$3:$K$25,8,FALSE),N60*L60*K60),IF(H60*N60&gt;VLOOKUP(B60,RB!$A$3:$K$25,8,FALSE),VLOOKUP(B60,RB!$A$3:$K$25,8,FALSE),H60*N60)))),2)</f>
        <v>0</v>
      </c>
      <c r="P60" s="19">
        <f t="shared" si="7"/>
        <v>0</v>
      </c>
      <c r="Q60" s="17" t="str">
        <f>IF(D60="","",IF(L60&gt;=VLOOKUP(B60,RB!$A$3:$K$25,9,FALSE),1,0))</f>
        <v/>
      </c>
      <c r="R60" s="17" t="str">
        <f>IF(D60="","",IF(K60&gt;=VLOOKUP(B60,RB!$A$3:$K$25,10,FALSE),1,0))</f>
        <v/>
      </c>
      <c r="S60" s="17" t="str">
        <f t="shared" si="4"/>
        <v/>
      </c>
      <c r="T60" s="17" t="str">
        <f t="shared" si="8"/>
        <v/>
      </c>
      <c r="U60">
        <f>IF(C60="",0,VLOOKUP(J60,RB!$C$3:$L$25,10,FALSE))</f>
        <v>0</v>
      </c>
    </row>
    <row r="61" spans="1:21" x14ac:dyDescent="0.25">
      <c r="A61" s="1">
        <v>52</v>
      </c>
      <c r="B61" s="69"/>
      <c r="C61" s="74"/>
      <c r="D61" s="71"/>
      <c r="E61" s="71"/>
      <c r="F61" s="72"/>
      <c r="G61" s="72"/>
      <c r="H61" s="73"/>
      <c r="I61" s="73"/>
      <c r="J61" s="15" t="str">
        <f>IF(B61="","",VLOOKUP(B61,RB!$A$3:$K$25,3,FALSE))</f>
        <v/>
      </c>
      <c r="K61" s="16" t="str">
        <f>IF(D61="","",IF((E61-D61)+VLOOKUP(B61,RB!$A$3:$K$25,4,FALSE)&gt;VLOOKUP(B61,RB!$A$3:$K$25,11,FALSE),VLOOKUP(B61,RB!$A$3:$K$25,11,FALSE),(E61-D61)+VLOOKUP(B61,RB!$A$3:$K$25,4,FALSE)))</f>
        <v/>
      </c>
      <c r="L61" s="17" t="str">
        <f t="shared" si="5"/>
        <v/>
      </c>
      <c r="M61" s="17">
        <f t="shared" si="6"/>
        <v>0</v>
      </c>
      <c r="N61" s="17" t="str">
        <f>IF(B61="","",IF(J61&lt;3,VLOOKUP(B61,RB!$A$3:$K$25,6,FALSE),IF(J61&gt;3,IF(K61=1,VLOOKUP(B61,RB!$A$3:$K$25,5,FALSE),VLOOKUP(B61,RB!$A$3:$K$25,6,FALSE)))))</f>
        <v/>
      </c>
      <c r="O61" s="17">
        <f>ROUND(IF(D61="",0,IF(T61="ok",IF(OR(J61=1.2,J61=1.3,J61=2.1,J61=3.1,J61=3.2,J61=3.3,J61=3.4),IF(N61*L61*K61&gt;VLOOKUP(B61,RB!$A$3:$K$25,8,FALSE),VLOOKUP(B61,RB!$A$3:$K$25,8,FALSE),N61*L61*K61),IF(H61*N61&gt;VLOOKUP(B61,RB!$A$3:$K$25,8,FALSE),VLOOKUP(B61,RB!$A$3:$K$25,8,FALSE),H61*N61)))),2)</f>
        <v>0</v>
      </c>
      <c r="P61" s="19">
        <f t="shared" si="7"/>
        <v>0</v>
      </c>
      <c r="Q61" s="17" t="str">
        <f>IF(D61="","",IF(L61&gt;=VLOOKUP(B61,RB!$A$3:$K$25,9,FALSE),1,0))</f>
        <v/>
      </c>
      <c r="R61" s="17" t="str">
        <f>IF(D61="","",IF(K61&gt;=VLOOKUP(B61,RB!$A$3:$K$25,10,FALSE),1,0))</f>
        <v/>
      </c>
      <c r="S61" s="17" t="str">
        <f t="shared" si="4"/>
        <v/>
      </c>
      <c r="T61" s="17" t="str">
        <f t="shared" si="8"/>
        <v/>
      </c>
      <c r="U61">
        <f>IF(C61="",0,VLOOKUP(J61,RB!$C$3:$L$25,10,FALSE))</f>
        <v>0</v>
      </c>
    </row>
    <row r="62" spans="1:21" x14ac:dyDescent="0.25">
      <c r="A62" s="1">
        <v>53</v>
      </c>
      <c r="B62" s="69"/>
      <c r="C62" s="74"/>
      <c r="D62" s="71"/>
      <c r="E62" s="71"/>
      <c r="F62" s="72"/>
      <c r="G62" s="72"/>
      <c r="H62" s="73"/>
      <c r="I62" s="73"/>
      <c r="J62" s="15" t="str">
        <f>IF(B62="","",VLOOKUP(B62,RB!$A$3:$K$25,3,FALSE))</f>
        <v/>
      </c>
      <c r="K62" s="16" t="str">
        <f>IF(D62="","",IF((E62-D62)+VLOOKUP(B62,RB!$A$3:$K$25,4,FALSE)&gt;VLOOKUP(B62,RB!$A$3:$K$25,11,FALSE),VLOOKUP(B62,RB!$A$3:$K$25,11,FALSE),(E62-D62)+VLOOKUP(B62,RB!$A$3:$K$25,4,FALSE)))</f>
        <v/>
      </c>
      <c r="L62" s="17" t="str">
        <f t="shared" si="5"/>
        <v/>
      </c>
      <c r="M62" s="17">
        <f t="shared" si="6"/>
        <v>0</v>
      </c>
      <c r="N62" s="17" t="str">
        <f>IF(B62="","",IF(J62&lt;3,VLOOKUP(B62,RB!$A$3:$K$25,6,FALSE),IF(J62&gt;3,IF(K62=1,VLOOKUP(B62,RB!$A$3:$K$25,5,FALSE),VLOOKUP(B62,RB!$A$3:$K$25,6,FALSE)))))</f>
        <v/>
      </c>
      <c r="O62" s="17">
        <f>ROUND(IF(D62="",0,IF(T62="ok",IF(OR(J62=1.2,J62=1.3,J62=2.1,J62=3.1,J62=3.2,J62=3.3,J62=3.4),IF(N62*L62*K62&gt;VLOOKUP(B62,RB!$A$3:$K$25,8,FALSE),VLOOKUP(B62,RB!$A$3:$K$25,8,FALSE),N62*L62*K62),IF(H62*N62&gt;VLOOKUP(B62,RB!$A$3:$K$25,8,FALSE),VLOOKUP(B62,RB!$A$3:$K$25,8,FALSE),H62*N62)))),2)</f>
        <v>0</v>
      </c>
      <c r="P62" s="19">
        <f t="shared" si="7"/>
        <v>0</v>
      </c>
      <c r="Q62" s="17" t="str">
        <f>IF(D62="","",IF(L62&gt;=VLOOKUP(B62,RB!$A$3:$K$25,9,FALSE),1,0))</f>
        <v/>
      </c>
      <c r="R62" s="17" t="str">
        <f>IF(D62="","",IF(K62&gt;=VLOOKUP(B62,RB!$A$3:$K$25,10,FALSE),1,0))</f>
        <v/>
      </c>
      <c r="S62" s="17" t="str">
        <f t="shared" si="4"/>
        <v/>
      </c>
      <c r="T62" s="17" t="str">
        <f t="shared" si="8"/>
        <v/>
      </c>
      <c r="U62">
        <f>IF(C62="",0,VLOOKUP(J62,RB!$C$3:$L$25,10,FALSE))</f>
        <v>0</v>
      </c>
    </row>
    <row r="63" spans="1:21" x14ac:dyDescent="0.25">
      <c r="A63" s="1">
        <v>54</v>
      </c>
      <c r="B63" s="69"/>
      <c r="C63" s="74"/>
      <c r="D63" s="71"/>
      <c r="E63" s="71"/>
      <c r="F63" s="72"/>
      <c r="G63" s="72"/>
      <c r="H63" s="73"/>
      <c r="I63" s="73"/>
      <c r="J63" s="15" t="str">
        <f>IF(B63="","",VLOOKUP(B63,RB!$A$3:$K$25,3,FALSE))</f>
        <v/>
      </c>
      <c r="K63" s="16" t="str">
        <f>IF(D63="","",IF((E63-D63)+VLOOKUP(B63,RB!$A$3:$K$25,4,FALSE)&gt;VLOOKUP(B63,RB!$A$3:$K$25,11,FALSE),VLOOKUP(B63,RB!$A$3:$K$25,11,FALSE),(E63-D63)+VLOOKUP(B63,RB!$A$3:$K$25,4,FALSE)))</f>
        <v/>
      </c>
      <c r="L63" s="17" t="str">
        <f t="shared" si="5"/>
        <v/>
      </c>
      <c r="M63" s="17">
        <f t="shared" si="6"/>
        <v>0</v>
      </c>
      <c r="N63" s="17" t="str">
        <f>IF(B63="","",IF(J63&lt;3,VLOOKUP(B63,RB!$A$3:$K$25,6,FALSE),IF(J63&gt;3,IF(K63=1,VLOOKUP(B63,RB!$A$3:$K$25,5,FALSE),VLOOKUP(B63,RB!$A$3:$K$25,6,FALSE)))))</f>
        <v/>
      </c>
      <c r="O63" s="17">
        <f>ROUND(IF(D63="",0,IF(T63="ok",IF(OR(J63=1.2,J63=1.3,J63=2.1,J63=3.1,J63=3.2,J63=3.3,J63=3.4),IF(N63*L63*K63&gt;VLOOKUP(B63,RB!$A$3:$K$25,8,FALSE),VLOOKUP(B63,RB!$A$3:$K$25,8,FALSE),N63*L63*K63),IF(H63*N63&gt;VLOOKUP(B63,RB!$A$3:$K$25,8,FALSE),VLOOKUP(B63,RB!$A$3:$K$25,8,FALSE),H63*N63)))),2)</f>
        <v>0</v>
      </c>
      <c r="P63" s="19">
        <f t="shared" si="7"/>
        <v>0</v>
      </c>
      <c r="Q63" s="17" t="str">
        <f>IF(D63="","",IF(L63&gt;=VLOOKUP(B63,RB!$A$3:$K$25,9,FALSE),1,0))</f>
        <v/>
      </c>
      <c r="R63" s="17" t="str">
        <f>IF(D63="","",IF(K63&gt;=VLOOKUP(B63,RB!$A$3:$K$25,10,FALSE),1,0))</f>
        <v/>
      </c>
      <c r="S63" s="17" t="str">
        <f t="shared" si="4"/>
        <v/>
      </c>
      <c r="T63" s="17" t="str">
        <f t="shared" si="8"/>
        <v/>
      </c>
      <c r="U63">
        <f>IF(C63="",0,VLOOKUP(J63,RB!$C$3:$L$25,10,FALSE))</f>
        <v>0</v>
      </c>
    </row>
    <row r="64" spans="1:21" x14ac:dyDescent="0.25">
      <c r="A64" s="1">
        <v>55</v>
      </c>
      <c r="B64" s="69"/>
      <c r="C64" s="74"/>
      <c r="D64" s="71"/>
      <c r="E64" s="71"/>
      <c r="F64" s="72"/>
      <c r="G64" s="72"/>
      <c r="H64" s="73"/>
      <c r="I64" s="73"/>
      <c r="J64" s="15" t="str">
        <f>IF(B64="","",VLOOKUP(B64,RB!$A$3:$K$25,3,FALSE))</f>
        <v/>
      </c>
      <c r="K64" s="16" t="str">
        <f>IF(D64="","",IF((E64-D64)+VLOOKUP(B64,RB!$A$3:$K$25,4,FALSE)&gt;VLOOKUP(B64,RB!$A$3:$K$25,11,FALSE),VLOOKUP(B64,RB!$A$3:$K$25,11,FALSE),(E64-D64)+VLOOKUP(B64,RB!$A$3:$K$25,4,FALSE)))</f>
        <v/>
      </c>
      <c r="L64" s="17" t="str">
        <f t="shared" si="5"/>
        <v/>
      </c>
      <c r="M64" s="17">
        <f t="shared" si="6"/>
        <v>0</v>
      </c>
      <c r="N64" s="17" t="str">
        <f>IF(B64="","",IF(J64&lt;3,VLOOKUP(B64,RB!$A$3:$K$25,6,FALSE),IF(J64&gt;3,IF(K64=1,VLOOKUP(B64,RB!$A$3:$K$25,5,FALSE),VLOOKUP(B64,RB!$A$3:$K$25,6,FALSE)))))</f>
        <v/>
      </c>
      <c r="O64" s="17">
        <f>ROUND(IF(D64="",0,IF(T64="ok",IF(OR(J64=1.2,J64=1.3,J64=2.1,J64=3.1,J64=3.2,J64=3.3,J64=3.4),IF(N64*L64*K64&gt;VLOOKUP(B64,RB!$A$3:$K$25,8,FALSE),VLOOKUP(B64,RB!$A$3:$K$25,8,FALSE),N64*L64*K64),IF(H64*N64&gt;VLOOKUP(B64,RB!$A$3:$K$25,8,FALSE),VLOOKUP(B64,RB!$A$3:$K$25,8,FALSE),H64*N64)))),2)</f>
        <v>0</v>
      </c>
      <c r="P64" s="19">
        <f t="shared" si="7"/>
        <v>0</v>
      </c>
      <c r="Q64" s="17" t="str">
        <f>IF(D64="","",IF(L64&gt;=VLOOKUP(B64,RB!$A$3:$K$25,9,FALSE),1,0))</f>
        <v/>
      </c>
      <c r="R64" s="17" t="str">
        <f>IF(D64="","",IF(K64&gt;=VLOOKUP(B64,RB!$A$3:$K$25,10,FALSE),1,0))</f>
        <v/>
      </c>
      <c r="S64" s="17" t="str">
        <f t="shared" si="4"/>
        <v/>
      </c>
      <c r="T64" s="17" t="str">
        <f t="shared" si="8"/>
        <v/>
      </c>
      <c r="U64">
        <f>IF(C64="",0,VLOOKUP(J64,RB!$C$3:$L$25,10,FALSE))</f>
        <v>0</v>
      </c>
    </row>
    <row r="65" spans="1:21" x14ac:dyDescent="0.25">
      <c r="A65" s="1">
        <v>56</v>
      </c>
      <c r="B65" s="69"/>
      <c r="C65" s="74"/>
      <c r="D65" s="71"/>
      <c r="E65" s="71"/>
      <c r="F65" s="72"/>
      <c r="G65" s="72"/>
      <c r="H65" s="73"/>
      <c r="I65" s="73"/>
      <c r="J65" s="15" t="str">
        <f>IF(B65="","",VLOOKUP(B65,RB!$A$3:$K$25,3,FALSE))</f>
        <v/>
      </c>
      <c r="K65" s="16" t="str">
        <f>IF(D65="","",IF((E65-D65)+VLOOKUP(B65,RB!$A$3:$K$25,4,FALSE)&gt;VLOOKUP(B65,RB!$A$3:$K$25,11,FALSE),VLOOKUP(B65,RB!$A$3:$K$25,11,FALSE),(E65-D65)+VLOOKUP(B65,RB!$A$3:$K$25,4,FALSE)))</f>
        <v/>
      </c>
      <c r="L65" s="17" t="str">
        <f t="shared" si="5"/>
        <v/>
      </c>
      <c r="M65" s="17">
        <f t="shared" si="6"/>
        <v>0</v>
      </c>
      <c r="N65" s="17" t="str">
        <f>IF(B65="","",IF(J65&lt;3,VLOOKUP(B65,RB!$A$3:$K$25,6,FALSE),IF(J65&gt;3,IF(K65=1,VLOOKUP(B65,RB!$A$3:$K$25,5,FALSE),VLOOKUP(B65,RB!$A$3:$K$25,6,FALSE)))))</f>
        <v/>
      </c>
      <c r="O65" s="17">
        <f>ROUND(IF(D65="",0,IF(T65="ok",IF(OR(J65=1.2,J65=1.3,J65=2.1,J65=3.1,J65=3.2,J65=3.3,J65=3.4),IF(N65*L65*K65&gt;VLOOKUP(B65,RB!$A$3:$K$25,8,FALSE),VLOOKUP(B65,RB!$A$3:$K$25,8,FALSE),N65*L65*K65),IF(H65*N65&gt;VLOOKUP(B65,RB!$A$3:$K$25,8,FALSE),VLOOKUP(B65,RB!$A$3:$K$25,8,FALSE),H65*N65)))),2)</f>
        <v>0</v>
      </c>
      <c r="P65" s="19">
        <f t="shared" si="7"/>
        <v>0</v>
      </c>
      <c r="Q65" s="17" t="str">
        <f>IF(D65="","",IF(L65&gt;=VLOOKUP(B65,RB!$A$3:$K$25,9,FALSE),1,0))</f>
        <v/>
      </c>
      <c r="R65" s="17" t="str">
        <f>IF(D65="","",IF(K65&gt;=VLOOKUP(B65,RB!$A$3:$K$25,10,FALSE),1,0))</f>
        <v/>
      </c>
      <c r="S65" s="17" t="str">
        <f t="shared" si="4"/>
        <v/>
      </c>
      <c r="T65" s="17" t="str">
        <f t="shared" si="8"/>
        <v/>
      </c>
      <c r="U65">
        <f>IF(C65="",0,VLOOKUP(J65,RB!$C$3:$L$25,10,FALSE))</f>
        <v>0</v>
      </c>
    </row>
    <row r="66" spans="1:21" x14ac:dyDescent="0.25">
      <c r="A66" s="1">
        <v>57</v>
      </c>
      <c r="B66" s="69"/>
      <c r="C66" s="74"/>
      <c r="D66" s="71"/>
      <c r="E66" s="71"/>
      <c r="F66" s="72"/>
      <c r="G66" s="72"/>
      <c r="H66" s="73"/>
      <c r="I66" s="73"/>
      <c r="J66" s="15" t="str">
        <f>IF(B66="","",VLOOKUP(B66,RB!$A$3:$K$25,3,FALSE))</f>
        <v/>
      </c>
      <c r="K66" s="16" t="str">
        <f>IF(D66="","",IF((E66-D66)+VLOOKUP(B66,RB!$A$3:$K$25,4,FALSE)&gt;VLOOKUP(B66,RB!$A$3:$K$25,11,FALSE),VLOOKUP(B66,RB!$A$3:$K$25,11,FALSE),(E66-D66)+VLOOKUP(B66,RB!$A$3:$K$25,4,FALSE)))</f>
        <v/>
      </c>
      <c r="L66" s="17" t="str">
        <f t="shared" si="5"/>
        <v/>
      </c>
      <c r="M66" s="17">
        <f t="shared" si="6"/>
        <v>0</v>
      </c>
      <c r="N66" s="17" t="str">
        <f>IF(B66="","",IF(J66&lt;3,VLOOKUP(B66,RB!$A$3:$K$25,6,FALSE),IF(J66&gt;3,IF(K66=1,VLOOKUP(B66,RB!$A$3:$K$25,5,FALSE),VLOOKUP(B66,RB!$A$3:$K$25,6,FALSE)))))</f>
        <v/>
      </c>
      <c r="O66" s="17">
        <f>ROUND(IF(D66="",0,IF(T66="ok",IF(OR(J66=1.2,J66=1.3,J66=2.1,J66=3.1,J66=3.2,J66=3.3,J66=3.4),IF(N66*L66*K66&gt;VLOOKUP(B66,RB!$A$3:$K$25,8,FALSE),VLOOKUP(B66,RB!$A$3:$K$25,8,FALSE),N66*L66*K66),IF(H66*N66&gt;VLOOKUP(B66,RB!$A$3:$K$25,8,FALSE),VLOOKUP(B66,RB!$A$3:$K$25,8,FALSE),H66*N66)))),2)</f>
        <v>0</v>
      </c>
      <c r="P66" s="19">
        <f t="shared" si="7"/>
        <v>0</v>
      </c>
      <c r="Q66" s="17" t="str">
        <f>IF(D66="","",IF(L66&gt;=VLOOKUP(B66,RB!$A$3:$K$25,9,FALSE),1,0))</f>
        <v/>
      </c>
      <c r="R66" s="17" t="str">
        <f>IF(D66="","",IF(K66&gt;=VLOOKUP(B66,RB!$A$3:$K$25,10,FALSE),1,0))</f>
        <v/>
      </c>
      <c r="S66" s="17" t="str">
        <f t="shared" si="4"/>
        <v/>
      </c>
      <c r="T66" s="17" t="str">
        <f t="shared" si="8"/>
        <v/>
      </c>
      <c r="U66">
        <f>IF(C66="",0,VLOOKUP(J66,RB!$C$3:$L$25,10,FALSE))</f>
        <v>0</v>
      </c>
    </row>
    <row r="67" spans="1:21" x14ac:dyDescent="0.25">
      <c r="A67" s="1">
        <v>58</v>
      </c>
      <c r="B67" s="69"/>
      <c r="C67" s="74"/>
      <c r="D67" s="71"/>
      <c r="E67" s="71"/>
      <c r="F67" s="72"/>
      <c r="G67" s="72"/>
      <c r="H67" s="73"/>
      <c r="I67" s="73"/>
      <c r="J67" s="15" t="str">
        <f>IF(B67="","",VLOOKUP(B67,RB!$A$3:$K$25,3,FALSE))</f>
        <v/>
      </c>
      <c r="K67" s="16" t="str">
        <f>IF(D67="","",IF((E67-D67)+VLOOKUP(B67,RB!$A$3:$K$25,4,FALSE)&gt;VLOOKUP(B67,RB!$A$3:$K$25,11,FALSE),VLOOKUP(B67,RB!$A$3:$K$25,11,FALSE),(E67-D67)+VLOOKUP(B67,RB!$A$3:$K$25,4,FALSE)))</f>
        <v/>
      </c>
      <c r="L67" s="17" t="str">
        <f t="shared" si="5"/>
        <v/>
      </c>
      <c r="M67" s="17">
        <f t="shared" si="6"/>
        <v>0</v>
      </c>
      <c r="N67" s="17" t="str">
        <f>IF(B67="","",IF(J67&lt;3,VLOOKUP(B67,RB!$A$3:$K$25,6,FALSE),IF(J67&gt;3,IF(K67=1,VLOOKUP(B67,RB!$A$3:$K$25,5,FALSE),VLOOKUP(B67,RB!$A$3:$K$25,6,FALSE)))))</f>
        <v/>
      </c>
      <c r="O67" s="17">
        <f>ROUND(IF(D67="",0,IF(T67="ok",IF(OR(J67=1.2,J67=1.3,J67=2.1,J67=3.1,J67=3.2,J67=3.3,J67=3.4),IF(N67*L67*K67&gt;VLOOKUP(B67,RB!$A$3:$K$25,8,FALSE),VLOOKUP(B67,RB!$A$3:$K$25,8,FALSE),N67*L67*K67),IF(H67*N67&gt;VLOOKUP(B67,RB!$A$3:$K$25,8,FALSE),VLOOKUP(B67,RB!$A$3:$K$25,8,FALSE),H67*N67)))),2)</f>
        <v>0</v>
      </c>
      <c r="P67" s="19">
        <f t="shared" si="7"/>
        <v>0</v>
      </c>
      <c r="Q67" s="17" t="str">
        <f>IF(D67="","",IF(L67&gt;=VLOOKUP(B67,RB!$A$3:$K$25,9,FALSE),1,0))</f>
        <v/>
      </c>
      <c r="R67" s="17" t="str">
        <f>IF(D67="","",IF(K67&gt;=VLOOKUP(B67,RB!$A$3:$K$25,10,FALSE),1,0))</f>
        <v/>
      </c>
      <c r="S67" s="17" t="str">
        <f t="shared" si="4"/>
        <v/>
      </c>
      <c r="T67" s="17" t="str">
        <f t="shared" si="8"/>
        <v/>
      </c>
      <c r="U67">
        <f>IF(C67="",0,VLOOKUP(J67,RB!$C$3:$L$25,10,FALSE))</f>
        <v>0</v>
      </c>
    </row>
    <row r="68" spans="1:21" x14ac:dyDescent="0.25">
      <c r="A68" s="1">
        <v>59</v>
      </c>
      <c r="B68" s="69"/>
      <c r="C68" s="74"/>
      <c r="D68" s="71"/>
      <c r="E68" s="71"/>
      <c r="F68" s="72"/>
      <c r="G68" s="72"/>
      <c r="H68" s="73"/>
      <c r="I68" s="73"/>
      <c r="J68" s="15" t="str">
        <f>IF(B68="","",VLOOKUP(B68,RB!$A$3:$K$25,3,FALSE))</f>
        <v/>
      </c>
      <c r="K68" s="16" t="str">
        <f>IF(D68="","",IF((E68-D68)+VLOOKUP(B68,RB!$A$3:$K$25,4,FALSE)&gt;VLOOKUP(B68,RB!$A$3:$K$25,11,FALSE),VLOOKUP(B68,RB!$A$3:$K$25,11,FALSE),(E68-D68)+VLOOKUP(B68,RB!$A$3:$K$25,4,FALSE)))</f>
        <v/>
      </c>
      <c r="L68" s="17" t="str">
        <f t="shared" si="5"/>
        <v/>
      </c>
      <c r="M68" s="17">
        <f t="shared" si="6"/>
        <v>0</v>
      </c>
      <c r="N68" s="17" t="str">
        <f>IF(B68="","",IF(J68&lt;3,VLOOKUP(B68,RB!$A$3:$K$25,6,FALSE),IF(J68&gt;3,IF(K68=1,VLOOKUP(B68,RB!$A$3:$K$25,5,FALSE),VLOOKUP(B68,RB!$A$3:$K$25,6,FALSE)))))</f>
        <v/>
      </c>
      <c r="O68" s="17">
        <f>ROUND(IF(D68="",0,IF(T68="ok",IF(OR(J68=1.2,J68=1.3,J68=2.1,J68=3.1,J68=3.2,J68=3.3,J68=3.4),IF(N68*L68*K68&gt;VLOOKUP(B68,RB!$A$3:$K$25,8,FALSE),VLOOKUP(B68,RB!$A$3:$K$25,8,FALSE),N68*L68*K68),IF(H68*N68&gt;VLOOKUP(B68,RB!$A$3:$K$25,8,FALSE),VLOOKUP(B68,RB!$A$3:$K$25,8,FALSE),H68*N68)))),2)</f>
        <v>0</v>
      </c>
      <c r="P68" s="19">
        <f t="shared" si="7"/>
        <v>0</v>
      </c>
      <c r="Q68" s="17" t="str">
        <f>IF(D68="","",IF(L68&gt;=VLOOKUP(B68,RB!$A$3:$K$25,9,FALSE),1,0))</f>
        <v/>
      </c>
      <c r="R68" s="17" t="str">
        <f>IF(D68="","",IF(K68&gt;=VLOOKUP(B68,RB!$A$3:$K$25,10,FALSE),1,0))</f>
        <v/>
      </c>
      <c r="S68" s="17" t="str">
        <f t="shared" si="4"/>
        <v/>
      </c>
      <c r="T68" s="17" t="str">
        <f t="shared" si="8"/>
        <v/>
      </c>
      <c r="U68">
        <f>IF(C68="",0,VLOOKUP(J68,RB!$C$3:$L$25,10,FALSE))</f>
        <v>0</v>
      </c>
    </row>
    <row r="69" spans="1:21" x14ac:dyDescent="0.25">
      <c r="A69" s="1">
        <v>60</v>
      </c>
      <c r="B69" s="69"/>
      <c r="C69" s="74"/>
      <c r="D69" s="71"/>
      <c r="E69" s="71"/>
      <c r="F69" s="72"/>
      <c r="G69" s="72"/>
      <c r="H69" s="73"/>
      <c r="I69" s="73"/>
      <c r="J69" s="15" t="str">
        <f>IF(B69="","",VLOOKUP(B69,RB!$A$3:$K$25,3,FALSE))</f>
        <v/>
      </c>
      <c r="K69" s="16" t="str">
        <f>IF(D69="","",IF((E69-D69)+VLOOKUP(B69,RB!$A$3:$K$25,4,FALSE)&gt;VLOOKUP(B69,RB!$A$3:$K$25,11,FALSE),VLOOKUP(B69,RB!$A$3:$K$25,11,FALSE),(E69-D69)+VLOOKUP(B69,RB!$A$3:$K$25,4,FALSE)))</f>
        <v/>
      </c>
      <c r="L69" s="17" t="str">
        <f t="shared" si="5"/>
        <v/>
      </c>
      <c r="M69" s="17">
        <f t="shared" si="6"/>
        <v>0</v>
      </c>
      <c r="N69" s="17" t="str">
        <f>IF(B69="","",IF(J69&lt;3,VLOOKUP(B69,RB!$A$3:$K$25,6,FALSE),IF(J69&gt;3,IF(K69=1,VLOOKUP(B69,RB!$A$3:$K$25,5,FALSE),VLOOKUP(B69,RB!$A$3:$K$25,6,FALSE)))))</f>
        <v/>
      </c>
      <c r="O69" s="17">
        <f>ROUND(IF(D69="",0,IF(T69="ok",IF(OR(J69=1.2,J69=1.3,J69=2.1,J69=3.1,J69=3.2,J69=3.3,J69=3.4),IF(N69*L69*K69&gt;VLOOKUP(B69,RB!$A$3:$K$25,8,FALSE),VLOOKUP(B69,RB!$A$3:$K$25,8,FALSE),N69*L69*K69),IF(H69*N69&gt;VLOOKUP(B69,RB!$A$3:$K$25,8,FALSE),VLOOKUP(B69,RB!$A$3:$K$25,8,FALSE),H69*N69)))),2)</f>
        <v>0</v>
      </c>
      <c r="P69" s="19">
        <f t="shared" si="7"/>
        <v>0</v>
      </c>
      <c r="Q69" s="17" t="str">
        <f>IF(D69="","",IF(L69&gt;=VLOOKUP(B69,RB!$A$3:$K$25,9,FALSE),1,0))</f>
        <v/>
      </c>
      <c r="R69" s="17" t="str">
        <f>IF(D69="","",IF(K69&gt;=VLOOKUP(B69,RB!$A$3:$K$25,10,FALSE),1,0))</f>
        <v/>
      </c>
      <c r="S69" s="17" t="str">
        <f t="shared" si="4"/>
        <v/>
      </c>
      <c r="T69" s="17" t="str">
        <f t="shared" si="8"/>
        <v/>
      </c>
      <c r="U69">
        <f>IF(C69="",0,VLOOKUP(J69,RB!$C$3:$L$25,10,FALSE))</f>
        <v>0</v>
      </c>
    </row>
    <row r="70" spans="1:21" x14ac:dyDescent="0.25">
      <c r="A70" s="1">
        <v>61</v>
      </c>
      <c r="B70" s="69"/>
      <c r="C70" s="74"/>
      <c r="D70" s="71"/>
      <c r="E70" s="71"/>
      <c r="F70" s="72"/>
      <c r="G70" s="72"/>
      <c r="H70" s="73"/>
      <c r="I70" s="73"/>
      <c r="J70" s="15" t="str">
        <f>IF(B70="","",VLOOKUP(B70,RB!$A$3:$K$25,3,FALSE))</f>
        <v/>
      </c>
      <c r="K70" s="16" t="str">
        <f>IF(D70="","",IF((E70-D70)+VLOOKUP(B70,RB!$A$3:$K$25,4,FALSE)&gt;VLOOKUP(B70,RB!$A$3:$K$25,11,FALSE),VLOOKUP(B70,RB!$A$3:$K$25,11,FALSE),(E70-D70)+VLOOKUP(B70,RB!$A$3:$K$25,4,FALSE)))</f>
        <v/>
      </c>
      <c r="L70" s="17" t="str">
        <f t="shared" si="5"/>
        <v/>
      </c>
      <c r="M70" s="17">
        <f t="shared" si="6"/>
        <v>0</v>
      </c>
      <c r="N70" s="17" t="str">
        <f>IF(B70="","",IF(J70&lt;3,VLOOKUP(B70,RB!$A$3:$K$25,6,FALSE),IF(J70&gt;3,IF(K70=1,VLOOKUP(B70,RB!$A$3:$K$25,5,FALSE),VLOOKUP(B70,RB!$A$3:$K$25,6,FALSE)))))</f>
        <v/>
      </c>
      <c r="O70" s="17">
        <f>ROUND(IF(D70="",0,IF(T70="ok",IF(OR(J70=1.2,J70=1.3,J70=2.1,J70=3.1,J70=3.2,J70=3.3,J70=3.4),IF(N70*L70*K70&gt;VLOOKUP(B70,RB!$A$3:$K$25,8,FALSE),VLOOKUP(B70,RB!$A$3:$K$25,8,FALSE),N70*L70*K70),IF(H70*N70&gt;VLOOKUP(B70,RB!$A$3:$K$25,8,FALSE),VLOOKUP(B70,RB!$A$3:$K$25,8,FALSE),H70*N70)))),2)</f>
        <v>0</v>
      </c>
      <c r="P70" s="19">
        <f t="shared" si="7"/>
        <v>0</v>
      </c>
      <c r="Q70" s="17" t="str">
        <f>IF(D70="","",IF(L70&gt;=VLOOKUP(B70,RB!$A$3:$K$25,9,FALSE),1,0))</f>
        <v/>
      </c>
      <c r="R70" s="17" t="str">
        <f>IF(D70="","",IF(K70&gt;=VLOOKUP(B70,RB!$A$3:$K$25,10,FALSE),1,0))</f>
        <v/>
      </c>
      <c r="S70" s="17" t="str">
        <f t="shared" si="4"/>
        <v/>
      </c>
      <c r="T70" s="17" t="str">
        <f t="shared" si="8"/>
        <v/>
      </c>
      <c r="U70">
        <f>IF(C70="",0,VLOOKUP(J70,RB!$C$3:$L$25,10,FALSE))</f>
        <v>0</v>
      </c>
    </row>
    <row r="71" spans="1:21" x14ac:dyDescent="0.25">
      <c r="A71" s="1">
        <v>62</v>
      </c>
      <c r="B71" s="69"/>
      <c r="C71" s="74"/>
      <c r="D71" s="71"/>
      <c r="E71" s="71"/>
      <c r="F71" s="72"/>
      <c r="G71" s="72"/>
      <c r="H71" s="73"/>
      <c r="I71" s="73"/>
      <c r="J71" s="15" t="str">
        <f>IF(B71="","",VLOOKUP(B71,RB!$A$3:$K$25,3,FALSE))</f>
        <v/>
      </c>
      <c r="K71" s="16" t="str">
        <f>IF(D71="","",IF((E71-D71)+VLOOKUP(B71,RB!$A$3:$K$25,4,FALSE)&gt;VLOOKUP(B71,RB!$A$3:$K$25,11,FALSE),VLOOKUP(B71,RB!$A$3:$K$25,11,FALSE),(E71-D71)+VLOOKUP(B71,RB!$A$3:$K$25,4,FALSE)))</f>
        <v/>
      </c>
      <c r="L71" s="17" t="str">
        <f t="shared" si="5"/>
        <v/>
      </c>
      <c r="M71" s="17">
        <f t="shared" si="6"/>
        <v>0</v>
      </c>
      <c r="N71" s="17" t="str">
        <f>IF(B71="","",IF(J71&lt;3,VLOOKUP(B71,RB!$A$3:$K$25,6,FALSE),IF(J71&gt;3,IF(K71=1,VLOOKUP(B71,RB!$A$3:$K$25,5,FALSE),VLOOKUP(B71,RB!$A$3:$K$25,6,FALSE)))))</f>
        <v/>
      </c>
      <c r="O71" s="17">
        <f>ROUND(IF(D71="",0,IF(T71="ok",IF(OR(J71=1.2,J71=1.3,J71=2.1,J71=3.1,J71=3.2,J71=3.3,J71=3.4),IF(N71*L71*K71&gt;VLOOKUP(B71,RB!$A$3:$K$25,8,FALSE),VLOOKUP(B71,RB!$A$3:$K$25,8,FALSE),N71*L71*K71),IF(H71*N71&gt;VLOOKUP(B71,RB!$A$3:$K$25,8,FALSE),VLOOKUP(B71,RB!$A$3:$K$25,8,FALSE),H71*N71)))),2)</f>
        <v>0</v>
      </c>
      <c r="P71" s="19">
        <f t="shared" si="7"/>
        <v>0</v>
      </c>
      <c r="Q71" s="17" t="str">
        <f>IF(D71="","",IF(L71&gt;=VLOOKUP(B71,RB!$A$3:$K$25,9,FALSE),1,0))</f>
        <v/>
      </c>
      <c r="R71" s="17" t="str">
        <f>IF(D71="","",IF(K71&gt;=VLOOKUP(B71,RB!$A$3:$K$25,10,FALSE),1,0))</f>
        <v/>
      </c>
      <c r="S71" s="17" t="str">
        <f t="shared" si="4"/>
        <v/>
      </c>
      <c r="T71" s="17" t="str">
        <f t="shared" si="8"/>
        <v/>
      </c>
      <c r="U71">
        <f>IF(C71="",0,VLOOKUP(J71,RB!$C$3:$L$25,10,FALSE))</f>
        <v>0</v>
      </c>
    </row>
    <row r="72" spans="1:21" x14ac:dyDescent="0.25">
      <c r="A72" s="1">
        <v>63</v>
      </c>
      <c r="B72" s="69"/>
      <c r="C72" s="74"/>
      <c r="D72" s="71"/>
      <c r="E72" s="71"/>
      <c r="F72" s="72"/>
      <c r="G72" s="72"/>
      <c r="H72" s="73"/>
      <c r="I72" s="73"/>
      <c r="J72" s="15" t="str">
        <f>IF(B72="","",VLOOKUP(B72,RB!$A$3:$K$25,3,FALSE))</f>
        <v/>
      </c>
      <c r="K72" s="16" t="str">
        <f>IF(D72="","",IF((E72-D72)+VLOOKUP(B72,RB!$A$3:$K$25,4,FALSE)&gt;VLOOKUP(B72,RB!$A$3:$K$25,11,FALSE),VLOOKUP(B72,RB!$A$3:$K$25,11,FALSE),(E72-D72)+VLOOKUP(B72,RB!$A$3:$K$25,4,FALSE)))</f>
        <v/>
      </c>
      <c r="L72" s="17" t="str">
        <f t="shared" si="5"/>
        <v/>
      </c>
      <c r="M72" s="17">
        <f t="shared" si="6"/>
        <v>0</v>
      </c>
      <c r="N72" s="17" t="str">
        <f>IF(B72="","",IF(J72&lt;3,VLOOKUP(B72,RB!$A$3:$K$25,6,FALSE),IF(J72&gt;3,IF(K72=1,VLOOKUP(B72,RB!$A$3:$K$25,5,FALSE),VLOOKUP(B72,RB!$A$3:$K$25,6,FALSE)))))</f>
        <v/>
      </c>
      <c r="O72" s="17">
        <f>ROUND(IF(D72="",0,IF(T72="ok",IF(OR(J72=1.2,J72=1.3,J72=2.1,J72=3.1,J72=3.2,J72=3.3,J72=3.4),IF(N72*L72*K72&gt;VLOOKUP(B72,RB!$A$3:$K$25,8,FALSE),VLOOKUP(B72,RB!$A$3:$K$25,8,FALSE),N72*L72*K72),IF(H72*N72&gt;VLOOKUP(B72,RB!$A$3:$K$25,8,FALSE),VLOOKUP(B72,RB!$A$3:$K$25,8,FALSE),H72*N72)))),2)</f>
        <v>0</v>
      </c>
      <c r="P72" s="19">
        <f t="shared" si="7"/>
        <v>0</v>
      </c>
      <c r="Q72" s="17" t="str">
        <f>IF(D72="","",IF(L72&gt;=VLOOKUP(B72,RB!$A$3:$K$25,9,FALSE),1,0))</f>
        <v/>
      </c>
      <c r="R72" s="17" t="str">
        <f>IF(D72="","",IF(K72&gt;=VLOOKUP(B72,RB!$A$3:$K$25,10,FALSE),1,0))</f>
        <v/>
      </c>
      <c r="S72" s="17" t="str">
        <f t="shared" si="4"/>
        <v/>
      </c>
      <c r="T72" s="17" t="str">
        <f t="shared" si="8"/>
        <v/>
      </c>
      <c r="U72">
        <f>IF(C72="",0,VLOOKUP(J72,RB!$C$3:$L$25,10,FALSE))</f>
        <v>0</v>
      </c>
    </row>
    <row r="73" spans="1:21" x14ac:dyDescent="0.25">
      <c r="A73" s="1">
        <v>64</v>
      </c>
      <c r="B73" s="69"/>
      <c r="C73" s="74"/>
      <c r="D73" s="71"/>
      <c r="E73" s="71"/>
      <c r="F73" s="72"/>
      <c r="G73" s="72"/>
      <c r="H73" s="73"/>
      <c r="I73" s="73"/>
      <c r="J73" s="15" t="str">
        <f>IF(B73="","",VLOOKUP(B73,RB!$A$3:$K$25,3,FALSE))</f>
        <v/>
      </c>
      <c r="K73" s="16" t="str">
        <f>IF(D73="","",IF((E73-D73)+VLOOKUP(B73,RB!$A$3:$K$25,4,FALSE)&gt;VLOOKUP(B73,RB!$A$3:$K$25,11,FALSE),VLOOKUP(B73,RB!$A$3:$K$25,11,FALSE),(E73-D73)+VLOOKUP(B73,RB!$A$3:$K$25,4,FALSE)))</f>
        <v/>
      </c>
      <c r="L73" s="17" t="str">
        <f t="shared" si="5"/>
        <v/>
      </c>
      <c r="M73" s="17">
        <f t="shared" si="6"/>
        <v>0</v>
      </c>
      <c r="N73" s="17" t="str">
        <f>IF(B73="","",IF(J73&lt;3,VLOOKUP(B73,RB!$A$3:$K$25,6,FALSE),IF(J73&gt;3,IF(K73=1,VLOOKUP(B73,RB!$A$3:$K$25,5,FALSE),VLOOKUP(B73,RB!$A$3:$K$25,6,FALSE)))))</f>
        <v/>
      </c>
      <c r="O73" s="17">
        <f>ROUND(IF(D73="",0,IF(T73="ok",IF(OR(J73=1.2,J73=1.3,J73=2.1,J73=3.1,J73=3.2,J73=3.3,J73=3.4),IF(N73*L73*K73&gt;VLOOKUP(B73,RB!$A$3:$K$25,8,FALSE),VLOOKUP(B73,RB!$A$3:$K$25,8,FALSE),N73*L73*K73),IF(H73*N73&gt;VLOOKUP(B73,RB!$A$3:$K$25,8,FALSE),VLOOKUP(B73,RB!$A$3:$K$25,8,FALSE),H73*N73)))),2)</f>
        <v>0</v>
      </c>
      <c r="P73" s="19">
        <f t="shared" si="7"/>
        <v>0</v>
      </c>
      <c r="Q73" s="17" t="str">
        <f>IF(D73="","",IF(L73&gt;=VLOOKUP(B73,RB!$A$3:$K$25,9,FALSE),1,0))</f>
        <v/>
      </c>
      <c r="R73" s="17" t="str">
        <f>IF(D73="","",IF(K73&gt;=VLOOKUP(B73,RB!$A$3:$K$25,10,FALSE),1,0))</f>
        <v/>
      </c>
      <c r="S73" s="17" t="str">
        <f t="shared" si="4"/>
        <v/>
      </c>
      <c r="T73" s="17" t="str">
        <f t="shared" si="8"/>
        <v/>
      </c>
      <c r="U73">
        <f>IF(C73="",0,VLOOKUP(J73,RB!$C$3:$L$25,10,FALSE))</f>
        <v>0</v>
      </c>
    </row>
    <row r="74" spans="1:21" x14ac:dyDescent="0.25">
      <c r="A74" s="1">
        <v>65</v>
      </c>
      <c r="B74" s="69"/>
      <c r="C74" s="74"/>
      <c r="D74" s="71"/>
      <c r="E74" s="71"/>
      <c r="F74" s="72"/>
      <c r="G74" s="72"/>
      <c r="H74" s="73"/>
      <c r="I74" s="73"/>
      <c r="J74" s="15" t="str">
        <f>IF(B74="","",VLOOKUP(B74,RB!$A$3:$K$25,3,FALSE))</f>
        <v/>
      </c>
      <c r="K74" s="16" t="str">
        <f>IF(D74="","",IF((E74-D74)+VLOOKUP(B74,RB!$A$3:$K$25,4,FALSE)&gt;VLOOKUP(B74,RB!$A$3:$K$25,11,FALSE),VLOOKUP(B74,RB!$A$3:$K$25,11,FALSE),(E74-D74)+VLOOKUP(B74,RB!$A$3:$K$25,4,FALSE)))</f>
        <v/>
      </c>
      <c r="L74" s="17" t="str">
        <f t="shared" ref="L74:L105" si="9">IF(B74="","",F74+G74)</f>
        <v/>
      </c>
      <c r="M74" s="17">
        <f t="shared" ref="M74:M105" si="10">IF(B74="",0,IF(H74-I74&lt;0,0,H74-I74))</f>
        <v>0</v>
      </c>
      <c r="N74" s="17" t="str">
        <f>IF(B74="","",IF(J74&lt;3,VLOOKUP(B74,RB!$A$3:$K$25,6,FALSE),IF(J74&gt;3,IF(K74=1,VLOOKUP(B74,RB!$A$3:$K$25,5,FALSE),VLOOKUP(B74,RB!$A$3:$K$25,6,FALSE)))))</f>
        <v/>
      </c>
      <c r="O74" s="17">
        <f>ROUND(IF(D74="",0,IF(T74="ok",IF(OR(J74=1.2,J74=1.3,J74=2.1,J74=3.1,J74=3.2,J74=3.3,J74=3.4),IF(N74*L74*K74&gt;VLOOKUP(B74,RB!$A$3:$K$25,8,FALSE),VLOOKUP(B74,RB!$A$3:$K$25,8,FALSE),N74*L74*K74),IF(H74*N74&gt;VLOOKUP(B74,RB!$A$3:$K$25,8,FALSE),VLOOKUP(B74,RB!$A$3:$K$25,8,FALSE),H74*N74)))),2)</f>
        <v>0</v>
      </c>
      <c r="P74" s="19">
        <f t="shared" ref="P74:P105" si="11">IF(B74="",0,IF(T74="ok",IF(M74&lt;O74,M74,O74),0))</f>
        <v>0</v>
      </c>
      <c r="Q74" s="17" t="str">
        <f>IF(D74="","",IF(L74&gt;=VLOOKUP(B74,RB!$A$3:$K$25,9,FALSE),1,0))</f>
        <v/>
      </c>
      <c r="R74" s="17" t="str">
        <f>IF(D74="","",IF(K74&gt;=VLOOKUP(B74,RB!$A$3:$K$25,10,FALSE),1,0))</f>
        <v/>
      </c>
      <c r="S74" s="17" t="str">
        <f t="shared" si="4"/>
        <v/>
      </c>
      <c r="T74" s="17" t="str">
        <f t="shared" ref="T74:T105" si="12">IF(D74="","",IF((Q74+R74+S74)=3,"ok","Falsch"))</f>
        <v/>
      </c>
      <c r="U74">
        <f>IF(C74="",0,VLOOKUP(J74,RB!$C$3:$L$25,10,FALSE))</f>
        <v>0</v>
      </c>
    </row>
    <row r="75" spans="1:21" x14ac:dyDescent="0.25">
      <c r="A75" s="1">
        <v>66</v>
      </c>
      <c r="B75" s="69"/>
      <c r="C75" s="74"/>
      <c r="D75" s="71"/>
      <c r="E75" s="71"/>
      <c r="F75" s="72"/>
      <c r="G75" s="72"/>
      <c r="H75" s="73"/>
      <c r="I75" s="73"/>
      <c r="J75" s="15" t="str">
        <f>IF(B75="","",VLOOKUP(B75,RB!$A$3:$K$25,3,FALSE))</f>
        <v/>
      </c>
      <c r="K75" s="16" t="str">
        <f>IF(D75="","",IF((E75-D75)+VLOOKUP(B75,RB!$A$3:$K$25,4,FALSE)&gt;VLOOKUP(B75,RB!$A$3:$K$25,11,FALSE),VLOOKUP(B75,RB!$A$3:$K$25,11,FALSE),(E75-D75)+VLOOKUP(B75,RB!$A$3:$K$25,4,FALSE)))</f>
        <v/>
      </c>
      <c r="L75" s="17" t="str">
        <f t="shared" si="9"/>
        <v/>
      </c>
      <c r="M75" s="17">
        <f t="shared" si="10"/>
        <v>0</v>
      </c>
      <c r="N75" s="17" t="str">
        <f>IF(B75="","",IF(J75&lt;3,VLOOKUP(B75,RB!$A$3:$K$25,6,FALSE),IF(J75&gt;3,IF(K75=1,VLOOKUP(B75,RB!$A$3:$K$25,5,FALSE),VLOOKUP(B75,RB!$A$3:$K$25,6,FALSE)))))</f>
        <v/>
      </c>
      <c r="O75" s="17">
        <f>ROUND(IF(D75="",0,IF(T75="ok",IF(OR(J75=1.2,J75=1.3,J75=2.1,J75=3.1,J75=3.2,J75=3.3,J75=3.4),IF(N75*L75*K75&gt;VLOOKUP(B75,RB!$A$3:$K$25,8,FALSE),VLOOKUP(B75,RB!$A$3:$K$25,8,FALSE),N75*L75*K75),IF(H75*N75&gt;VLOOKUP(B75,RB!$A$3:$K$25,8,FALSE),VLOOKUP(B75,RB!$A$3:$K$25,8,FALSE),H75*N75)))),2)</f>
        <v>0</v>
      </c>
      <c r="P75" s="19">
        <f t="shared" si="11"/>
        <v>0</v>
      </c>
      <c r="Q75" s="17" t="str">
        <f>IF(D75="","",IF(L75&gt;=VLOOKUP(B75,RB!$A$3:$K$25,9,FALSE),1,0))</f>
        <v/>
      </c>
      <c r="R75" s="17" t="str">
        <f>IF(D75="","",IF(K75&gt;=VLOOKUP(B75,RB!$A$3:$K$25,10,FALSE),1,0))</f>
        <v/>
      </c>
      <c r="S75" s="17" t="str">
        <f t="shared" ref="S75:S138" si="13">IF(B75="","",IF(C75="","",IF(U75=2,IF(LEFT(C75,6)="Brauns",1,0),IF(U75=1,IF(LEFT(C75,6)="Brauns",0,1),1))))</f>
        <v/>
      </c>
      <c r="T75" s="17" t="str">
        <f t="shared" si="12"/>
        <v/>
      </c>
      <c r="U75">
        <f>IF(C75="",0,VLOOKUP(J75,RB!$C$3:$L$25,10,FALSE))</f>
        <v>0</v>
      </c>
    </row>
    <row r="76" spans="1:21" x14ac:dyDescent="0.25">
      <c r="A76" s="1">
        <v>67</v>
      </c>
      <c r="B76" s="69"/>
      <c r="C76" s="74"/>
      <c r="D76" s="71"/>
      <c r="E76" s="71"/>
      <c r="F76" s="72"/>
      <c r="G76" s="72"/>
      <c r="H76" s="73"/>
      <c r="I76" s="73"/>
      <c r="J76" s="15" t="str">
        <f>IF(B76="","",VLOOKUP(B76,RB!$A$3:$K$25,3,FALSE))</f>
        <v/>
      </c>
      <c r="K76" s="16" t="str">
        <f>IF(D76="","",IF((E76-D76)+VLOOKUP(B76,RB!$A$3:$K$25,4,FALSE)&gt;VLOOKUP(B76,RB!$A$3:$K$25,11,FALSE),VLOOKUP(B76,RB!$A$3:$K$25,11,FALSE),(E76-D76)+VLOOKUP(B76,RB!$A$3:$K$25,4,FALSE)))</f>
        <v/>
      </c>
      <c r="L76" s="17" t="str">
        <f t="shared" si="9"/>
        <v/>
      </c>
      <c r="M76" s="17">
        <f t="shared" si="10"/>
        <v>0</v>
      </c>
      <c r="N76" s="17" t="str">
        <f>IF(B76="","",IF(J76&lt;3,VLOOKUP(B76,RB!$A$3:$K$25,6,FALSE),IF(J76&gt;3,IF(K76=1,VLOOKUP(B76,RB!$A$3:$K$25,5,FALSE),VLOOKUP(B76,RB!$A$3:$K$25,6,FALSE)))))</f>
        <v/>
      </c>
      <c r="O76" s="17">
        <f>ROUND(IF(D76="",0,IF(T76="ok",IF(OR(J76=1.2,J76=1.3,J76=2.1,J76=3.1,J76=3.2,J76=3.3,J76=3.4),IF(N76*L76*K76&gt;VLOOKUP(B76,RB!$A$3:$K$25,8,FALSE),VLOOKUP(B76,RB!$A$3:$K$25,8,FALSE),N76*L76*K76),IF(H76*N76&gt;VLOOKUP(B76,RB!$A$3:$K$25,8,FALSE),VLOOKUP(B76,RB!$A$3:$K$25,8,FALSE),H76*N76)))),2)</f>
        <v>0</v>
      </c>
      <c r="P76" s="19">
        <f t="shared" si="11"/>
        <v>0</v>
      </c>
      <c r="Q76" s="17" t="str">
        <f>IF(D76="","",IF(L76&gt;=VLOOKUP(B76,RB!$A$3:$K$25,9,FALSE),1,0))</f>
        <v/>
      </c>
      <c r="R76" s="17" t="str">
        <f>IF(D76="","",IF(K76&gt;=VLOOKUP(B76,RB!$A$3:$K$25,10,FALSE),1,0))</f>
        <v/>
      </c>
      <c r="S76" s="17" t="str">
        <f t="shared" si="13"/>
        <v/>
      </c>
      <c r="T76" s="17" t="str">
        <f t="shared" si="12"/>
        <v/>
      </c>
      <c r="U76">
        <f>IF(C76="",0,VLOOKUP(J76,RB!$C$3:$L$25,10,FALSE))</f>
        <v>0</v>
      </c>
    </row>
    <row r="77" spans="1:21" x14ac:dyDescent="0.25">
      <c r="A77" s="1">
        <v>68</v>
      </c>
      <c r="B77" s="69"/>
      <c r="C77" s="74"/>
      <c r="D77" s="71"/>
      <c r="E77" s="71"/>
      <c r="F77" s="72"/>
      <c r="G77" s="72"/>
      <c r="H77" s="73"/>
      <c r="I77" s="73"/>
      <c r="J77" s="15" t="str">
        <f>IF(B77="","",VLOOKUP(B77,RB!$A$3:$K$25,3,FALSE))</f>
        <v/>
      </c>
      <c r="K77" s="16" t="str">
        <f>IF(D77="","",IF((E77-D77)+VLOOKUP(B77,RB!$A$3:$K$25,4,FALSE)&gt;VLOOKUP(B77,RB!$A$3:$K$25,11,FALSE),VLOOKUP(B77,RB!$A$3:$K$25,11,FALSE),(E77-D77)+VLOOKUP(B77,RB!$A$3:$K$25,4,FALSE)))</f>
        <v/>
      </c>
      <c r="L77" s="17" t="str">
        <f t="shared" si="9"/>
        <v/>
      </c>
      <c r="M77" s="17">
        <f t="shared" si="10"/>
        <v>0</v>
      </c>
      <c r="N77" s="17" t="str">
        <f>IF(B77="","",IF(J77&lt;3,VLOOKUP(B77,RB!$A$3:$K$25,6,FALSE),IF(J77&gt;3,IF(K77=1,VLOOKUP(B77,RB!$A$3:$K$25,5,FALSE),VLOOKUP(B77,RB!$A$3:$K$25,6,FALSE)))))</f>
        <v/>
      </c>
      <c r="O77" s="17">
        <f>ROUND(IF(D77="",0,IF(T77="ok",IF(OR(J77=1.2,J77=1.3,J77=2.1,J77=3.1,J77=3.2,J77=3.3,J77=3.4),IF(N77*L77*K77&gt;VLOOKUP(B77,RB!$A$3:$K$25,8,FALSE),VLOOKUP(B77,RB!$A$3:$K$25,8,FALSE),N77*L77*K77),IF(H77*N77&gt;VLOOKUP(B77,RB!$A$3:$K$25,8,FALSE),VLOOKUP(B77,RB!$A$3:$K$25,8,FALSE),H77*N77)))),2)</f>
        <v>0</v>
      </c>
      <c r="P77" s="19">
        <f t="shared" si="11"/>
        <v>0</v>
      </c>
      <c r="Q77" s="17" t="str">
        <f>IF(D77="","",IF(L77&gt;=VLOOKUP(B77,RB!$A$3:$K$25,9,FALSE),1,0))</f>
        <v/>
      </c>
      <c r="R77" s="17" t="str">
        <f>IF(D77="","",IF(K77&gt;=VLOOKUP(B77,RB!$A$3:$K$25,10,FALSE),1,0))</f>
        <v/>
      </c>
      <c r="S77" s="17" t="str">
        <f t="shared" si="13"/>
        <v/>
      </c>
      <c r="T77" s="17" t="str">
        <f t="shared" si="12"/>
        <v/>
      </c>
      <c r="U77">
        <f>IF(C77="",0,VLOOKUP(J77,RB!$C$3:$L$25,10,FALSE))</f>
        <v>0</v>
      </c>
    </row>
    <row r="78" spans="1:21" x14ac:dyDescent="0.25">
      <c r="A78" s="1">
        <v>69</v>
      </c>
      <c r="B78" s="69"/>
      <c r="C78" s="74"/>
      <c r="D78" s="71"/>
      <c r="E78" s="71"/>
      <c r="F78" s="72"/>
      <c r="G78" s="72"/>
      <c r="H78" s="73"/>
      <c r="I78" s="73"/>
      <c r="J78" s="15" t="str">
        <f>IF(B78="","",VLOOKUP(B78,RB!$A$3:$K$25,3,FALSE))</f>
        <v/>
      </c>
      <c r="K78" s="16" t="str">
        <f>IF(D78="","",IF((E78-D78)+VLOOKUP(B78,RB!$A$3:$K$25,4,FALSE)&gt;VLOOKUP(B78,RB!$A$3:$K$25,11,FALSE),VLOOKUP(B78,RB!$A$3:$K$25,11,FALSE),(E78-D78)+VLOOKUP(B78,RB!$A$3:$K$25,4,FALSE)))</f>
        <v/>
      </c>
      <c r="L78" s="17" t="str">
        <f t="shared" si="9"/>
        <v/>
      </c>
      <c r="M78" s="17">
        <f t="shared" si="10"/>
        <v>0</v>
      </c>
      <c r="N78" s="17" t="str">
        <f>IF(B78="","",IF(J78&lt;3,VLOOKUP(B78,RB!$A$3:$K$25,6,FALSE),IF(J78&gt;3,IF(K78=1,VLOOKUP(B78,RB!$A$3:$K$25,5,FALSE),VLOOKUP(B78,RB!$A$3:$K$25,6,FALSE)))))</f>
        <v/>
      </c>
      <c r="O78" s="17">
        <f>ROUND(IF(D78="",0,IF(T78="ok",IF(OR(J78=1.2,J78=1.3,J78=2.1,J78=3.1,J78=3.2,J78=3.3,J78=3.4),IF(N78*L78*K78&gt;VLOOKUP(B78,RB!$A$3:$K$25,8,FALSE),VLOOKUP(B78,RB!$A$3:$K$25,8,FALSE),N78*L78*K78),IF(H78*N78&gt;VLOOKUP(B78,RB!$A$3:$K$25,8,FALSE),VLOOKUP(B78,RB!$A$3:$K$25,8,FALSE),H78*N78)))),2)</f>
        <v>0</v>
      </c>
      <c r="P78" s="19">
        <f t="shared" si="11"/>
        <v>0</v>
      </c>
      <c r="Q78" s="17" t="str">
        <f>IF(D78="","",IF(L78&gt;=VLOOKUP(B78,RB!$A$3:$K$25,9,FALSE),1,0))</f>
        <v/>
      </c>
      <c r="R78" s="17" t="str">
        <f>IF(D78="","",IF(K78&gt;=VLOOKUP(B78,RB!$A$3:$K$25,10,FALSE),1,0))</f>
        <v/>
      </c>
      <c r="S78" s="17" t="str">
        <f t="shared" si="13"/>
        <v/>
      </c>
      <c r="T78" s="17" t="str">
        <f t="shared" si="12"/>
        <v/>
      </c>
      <c r="U78">
        <f>IF(C78="",0,VLOOKUP(J78,RB!$C$3:$L$25,10,FALSE))</f>
        <v>0</v>
      </c>
    </row>
    <row r="79" spans="1:21" x14ac:dyDescent="0.25">
      <c r="A79" s="1">
        <v>70</v>
      </c>
      <c r="B79" s="69"/>
      <c r="C79" s="74"/>
      <c r="D79" s="71"/>
      <c r="E79" s="71"/>
      <c r="F79" s="72"/>
      <c r="G79" s="72"/>
      <c r="H79" s="73"/>
      <c r="I79" s="73"/>
      <c r="J79" s="15" t="str">
        <f>IF(B79="","",VLOOKUP(B79,RB!$A$3:$K$25,3,FALSE))</f>
        <v/>
      </c>
      <c r="K79" s="16" t="str">
        <f>IF(D79="","",IF((E79-D79)+VLOOKUP(B79,RB!$A$3:$K$25,4,FALSE)&gt;VLOOKUP(B79,RB!$A$3:$K$25,11,FALSE),VLOOKUP(B79,RB!$A$3:$K$25,11,FALSE),(E79-D79)+VLOOKUP(B79,RB!$A$3:$K$25,4,FALSE)))</f>
        <v/>
      </c>
      <c r="L79" s="17" t="str">
        <f t="shared" si="9"/>
        <v/>
      </c>
      <c r="M79" s="17">
        <f t="shared" si="10"/>
        <v>0</v>
      </c>
      <c r="N79" s="17" t="str">
        <f>IF(B79="","",IF(J79&lt;3,VLOOKUP(B79,RB!$A$3:$K$25,6,FALSE),IF(J79&gt;3,IF(K79=1,VLOOKUP(B79,RB!$A$3:$K$25,5,FALSE),VLOOKUP(B79,RB!$A$3:$K$25,6,FALSE)))))</f>
        <v/>
      </c>
      <c r="O79" s="17">
        <f>ROUND(IF(D79="",0,IF(T79="ok",IF(OR(J79=1.2,J79=1.3,J79=2.1,J79=3.1,J79=3.2,J79=3.3,J79=3.4),IF(N79*L79*K79&gt;VLOOKUP(B79,RB!$A$3:$K$25,8,FALSE),VLOOKUP(B79,RB!$A$3:$K$25,8,FALSE),N79*L79*K79),IF(H79*N79&gt;VLOOKUP(B79,RB!$A$3:$K$25,8,FALSE),VLOOKUP(B79,RB!$A$3:$K$25,8,FALSE),H79*N79)))),2)</f>
        <v>0</v>
      </c>
      <c r="P79" s="19">
        <f t="shared" si="11"/>
        <v>0</v>
      </c>
      <c r="Q79" s="17" t="str">
        <f>IF(D79="","",IF(L79&gt;=VLOOKUP(B79,RB!$A$3:$K$25,9,FALSE),1,0))</f>
        <v/>
      </c>
      <c r="R79" s="17" t="str">
        <f>IF(D79="","",IF(K79&gt;=VLOOKUP(B79,RB!$A$3:$K$25,10,FALSE),1,0))</f>
        <v/>
      </c>
      <c r="S79" s="17" t="str">
        <f t="shared" si="13"/>
        <v/>
      </c>
      <c r="T79" s="17" t="str">
        <f t="shared" si="12"/>
        <v/>
      </c>
      <c r="U79">
        <f>IF(C79="",0,VLOOKUP(J79,RB!$C$3:$L$25,10,FALSE))</f>
        <v>0</v>
      </c>
    </row>
    <row r="80" spans="1:21" x14ac:dyDescent="0.25">
      <c r="A80" s="1">
        <v>71</v>
      </c>
      <c r="B80" s="69"/>
      <c r="C80" s="74"/>
      <c r="D80" s="71"/>
      <c r="E80" s="71"/>
      <c r="F80" s="72"/>
      <c r="G80" s="72"/>
      <c r="H80" s="73"/>
      <c r="I80" s="73"/>
      <c r="J80" s="15" t="str">
        <f>IF(B80="","",VLOOKUP(B80,RB!$A$3:$K$25,3,FALSE))</f>
        <v/>
      </c>
      <c r="K80" s="16" t="str">
        <f>IF(D80="","",IF((E80-D80)+VLOOKUP(B80,RB!$A$3:$K$25,4,FALSE)&gt;VLOOKUP(B80,RB!$A$3:$K$25,11,FALSE),VLOOKUP(B80,RB!$A$3:$K$25,11,FALSE),(E80-D80)+VLOOKUP(B80,RB!$A$3:$K$25,4,FALSE)))</f>
        <v/>
      </c>
      <c r="L80" s="17" t="str">
        <f t="shared" si="9"/>
        <v/>
      </c>
      <c r="M80" s="17">
        <f t="shared" si="10"/>
        <v>0</v>
      </c>
      <c r="N80" s="17" t="str">
        <f>IF(B80="","",IF(J80&lt;3,VLOOKUP(B80,RB!$A$3:$K$25,6,FALSE),IF(J80&gt;3,IF(K80=1,VLOOKUP(B80,RB!$A$3:$K$25,5,FALSE),VLOOKUP(B80,RB!$A$3:$K$25,6,FALSE)))))</f>
        <v/>
      </c>
      <c r="O80" s="17">
        <f>ROUND(IF(D80="",0,IF(T80="ok",IF(OR(J80=1.2,J80=1.3,J80=2.1,J80=3.1,J80=3.2,J80=3.3,J80=3.4),IF(N80*L80*K80&gt;VLOOKUP(B80,RB!$A$3:$K$25,8,FALSE),VLOOKUP(B80,RB!$A$3:$K$25,8,FALSE),N80*L80*K80),IF(H80*N80&gt;VLOOKUP(B80,RB!$A$3:$K$25,8,FALSE),VLOOKUP(B80,RB!$A$3:$K$25,8,FALSE),H80*N80)))),2)</f>
        <v>0</v>
      </c>
      <c r="P80" s="19">
        <f t="shared" si="11"/>
        <v>0</v>
      </c>
      <c r="Q80" s="17" t="str">
        <f>IF(D80="","",IF(L80&gt;=VLOOKUP(B80,RB!$A$3:$K$25,9,FALSE),1,0))</f>
        <v/>
      </c>
      <c r="R80" s="17" t="str">
        <f>IF(D80="","",IF(K80&gt;=VLOOKUP(B80,RB!$A$3:$K$25,10,FALSE),1,0))</f>
        <v/>
      </c>
      <c r="S80" s="17" t="str">
        <f t="shared" si="13"/>
        <v/>
      </c>
      <c r="T80" s="17" t="str">
        <f t="shared" si="12"/>
        <v/>
      </c>
      <c r="U80">
        <f>IF(C80="",0,VLOOKUP(J80,RB!$C$3:$L$25,10,FALSE))</f>
        <v>0</v>
      </c>
    </row>
    <row r="81" spans="1:21" x14ac:dyDescent="0.25">
      <c r="A81" s="1">
        <v>72</v>
      </c>
      <c r="B81" s="69"/>
      <c r="C81" s="74"/>
      <c r="D81" s="71"/>
      <c r="E81" s="71"/>
      <c r="F81" s="72"/>
      <c r="G81" s="72"/>
      <c r="H81" s="73"/>
      <c r="I81" s="73"/>
      <c r="J81" s="15" t="str">
        <f>IF(B81="","",VLOOKUP(B81,RB!$A$3:$K$25,3,FALSE))</f>
        <v/>
      </c>
      <c r="K81" s="16" t="str">
        <f>IF(D81="","",IF((E81-D81)+VLOOKUP(B81,RB!$A$3:$K$25,4,FALSE)&gt;VLOOKUP(B81,RB!$A$3:$K$25,11,FALSE),VLOOKUP(B81,RB!$A$3:$K$25,11,FALSE),(E81-D81)+VLOOKUP(B81,RB!$A$3:$K$25,4,FALSE)))</f>
        <v/>
      </c>
      <c r="L81" s="17" t="str">
        <f t="shared" si="9"/>
        <v/>
      </c>
      <c r="M81" s="17">
        <f t="shared" si="10"/>
        <v>0</v>
      </c>
      <c r="N81" s="17" t="str">
        <f>IF(B81="","",IF(J81&lt;3,VLOOKUP(B81,RB!$A$3:$K$25,6,FALSE),IF(J81&gt;3,IF(K81=1,VLOOKUP(B81,RB!$A$3:$K$25,5,FALSE),VLOOKUP(B81,RB!$A$3:$K$25,6,FALSE)))))</f>
        <v/>
      </c>
      <c r="O81" s="17">
        <f>ROUND(IF(D81="",0,IF(T81="ok",IF(OR(J81=1.2,J81=1.3,J81=2.1,J81=3.1,J81=3.2,J81=3.3,J81=3.4),IF(N81*L81*K81&gt;VLOOKUP(B81,RB!$A$3:$K$25,8,FALSE),VLOOKUP(B81,RB!$A$3:$K$25,8,FALSE),N81*L81*K81),IF(H81*N81&gt;VLOOKUP(B81,RB!$A$3:$K$25,8,FALSE),VLOOKUP(B81,RB!$A$3:$K$25,8,FALSE),H81*N81)))),2)</f>
        <v>0</v>
      </c>
      <c r="P81" s="19">
        <f t="shared" si="11"/>
        <v>0</v>
      </c>
      <c r="Q81" s="17" t="str">
        <f>IF(D81="","",IF(L81&gt;=VLOOKUP(B81,RB!$A$3:$K$25,9,FALSE),1,0))</f>
        <v/>
      </c>
      <c r="R81" s="17" t="str">
        <f>IF(D81="","",IF(K81&gt;=VLOOKUP(B81,RB!$A$3:$K$25,10,FALSE),1,0))</f>
        <v/>
      </c>
      <c r="S81" s="17" t="str">
        <f t="shared" si="13"/>
        <v/>
      </c>
      <c r="T81" s="17" t="str">
        <f t="shared" si="12"/>
        <v/>
      </c>
      <c r="U81">
        <f>IF(C81="",0,VLOOKUP(J81,RB!$C$3:$L$25,10,FALSE))</f>
        <v>0</v>
      </c>
    </row>
    <row r="82" spans="1:21" x14ac:dyDescent="0.25">
      <c r="A82" s="1">
        <v>73</v>
      </c>
      <c r="B82" s="69"/>
      <c r="C82" s="74"/>
      <c r="D82" s="71"/>
      <c r="E82" s="71"/>
      <c r="F82" s="72"/>
      <c r="G82" s="72"/>
      <c r="H82" s="73"/>
      <c r="I82" s="73"/>
      <c r="J82" s="15" t="str">
        <f>IF(B82="","",VLOOKUP(B82,RB!$A$3:$K$25,3,FALSE))</f>
        <v/>
      </c>
      <c r="K82" s="16" t="str">
        <f>IF(D82="","",IF((E82-D82)+VLOOKUP(B82,RB!$A$3:$K$25,4,FALSE)&gt;VLOOKUP(B82,RB!$A$3:$K$25,11,FALSE),VLOOKUP(B82,RB!$A$3:$K$25,11,FALSE),(E82-D82)+VLOOKUP(B82,RB!$A$3:$K$25,4,FALSE)))</f>
        <v/>
      </c>
      <c r="L82" s="17" t="str">
        <f t="shared" si="9"/>
        <v/>
      </c>
      <c r="M82" s="17">
        <f t="shared" si="10"/>
        <v>0</v>
      </c>
      <c r="N82" s="17" t="str">
        <f>IF(B82="","",IF(J82&lt;3,VLOOKUP(B82,RB!$A$3:$K$25,6,FALSE),IF(J82&gt;3,IF(K82=1,VLOOKUP(B82,RB!$A$3:$K$25,5,FALSE),VLOOKUP(B82,RB!$A$3:$K$25,6,FALSE)))))</f>
        <v/>
      </c>
      <c r="O82" s="17">
        <f>ROUND(IF(D82="",0,IF(T82="ok",IF(OR(J82=1.2,J82=1.3,J82=2.1,J82=3.1,J82=3.2,J82=3.3,J82=3.4),IF(N82*L82*K82&gt;VLOOKUP(B82,RB!$A$3:$K$25,8,FALSE),VLOOKUP(B82,RB!$A$3:$K$25,8,FALSE),N82*L82*K82),IF(H82*N82&gt;VLOOKUP(B82,RB!$A$3:$K$25,8,FALSE),VLOOKUP(B82,RB!$A$3:$K$25,8,FALSE),H82*N82)))),2)</f>
        <v>0</v>
      </c>
      <c r="P82" s="19">
        <f t="shared" si="11"/>
        <v>0</v>
      </c>
      <c r="Q82" s="17" t="str">
        <f>IF(D82="","",IF(L82&gt;=VLOOKUP(B82,RB!$A$3:$K$25,9,FALSE),1,0))</f>
        <v/>
      </c>
      <c r="R82" s="17" t="str">
        <f>IF(D82="","",IF(K82&gt;=VLOOKUP(B82,RB!$A$3:$K$25,10,FALSE),1,0))</f>
        <v/>
      </c>
      <c r="S82" s="17" t="str">
        <f t="shared" si="13"/>
        <v/>
      </c>
      <c r="T82" s="17" t="str">
        <f t="shared" si="12"/>
        <v/>
      </c>
      <c r="U82">
        <f>IF(C82="",0,VLOOKUP(J82,RB!$C$3:$L$25,10,FALSE))</f>
        <v>0</v>
      </c>
    </row>
    <row r="83" spans="1:21" x14ac:dyDescent="0.25">
      <c r="A83" s="1">
        <v>74</v>
      </c>
      <c r="B83" s="69"/>
      <c r="C83" s="74"/>
      <c r="D83" s="71"/>
      <c r="E83" s="71"/>
      <c r="F83" s="72"/>
      <c r="G83" s="72"/>
      <c r="H83" s="73"/>
      <c r="I83" s="73"/>
      <c r="J83" s="15" t="str">
        <f>IF(B83="","",VLOOKUP(B83,RB!$A$3:$K$25,3,FALSE))</f>
        <v/>
      </c>
      <c r="K83" s="16" t="str">
        <f>IF(D83="","",IF((E83-D83)+VLOOKUP(B83,RB!$A$3:$K$25,4,FALSE)&gt;VLOOKUP(B83,RB!$A$3:$K$25,11,FALSE),VLOOKUP(B83,RB!$A$3:$K$25,11,FALSE),(E83-D83)+VLOOKUP(B83,RB!$A$3:$K$25,4,FALSE)))</f>
        <v/>
      </c>
      <c r="L83" s="17" t="str">
        <f t="shared" si="9"/>
        <v/>
      </c>
      <c r="M83" s="17">
        <f t="shared" si="10"/>
        <v>0</v>
      </c>
      <c r="N83" s="17" t="str">
        <f>IF(B83="","",IF(J83&lt;3,VLOOKUP(B83,RB!$A$3:$K$25,6,FALSE),IF(J83&gt;3,IF(K83=1,VLOOKUP(B83,RB!$A$3:$K$25,5,FALSE),VLOOKUP(B83,RB!$A$3:$K$25,6,FALSE)))))</f>
        <v/>
      </c>
      <c r="O83" s="17">
        <f>ROUND(IF(D83="",0,IF(T83="ok",IF(OR(J83=1.2,J83=1.3,J83=2.1,J83=3.1,J83=3.2,J83=3.3,J83=3.4),IF(N83*L83*K83&gt;VLOOKUP(B83,RB!$A$3:$K$25,8,FALSE),VLOOKUP(B83,RB!$A$3:$K$25,8,FALSE),N83*L83*K83),IF(H83*N83&gt;VLOOKUP(B83,RB!$A$3:$K$25,8,FALSE),VLOOKUP(B83,RB!$A$3:$K$25,8,FALSE),H83*N83)))),2)</f>
        <v>0</v>
      </c>
      <c r="P83" s="19">
        <f t="shared" si="11"/>
        <v>0</v>
      </c>
      <c r="Q83" s="17" t="str">
        <f>IF(D83="","",IF(L83&gt;=VLOOKUP(B83,RB!$A$3:$K$25,9,FALSE),1,0))</f>
        <v/>
      </c>
      <c r="R83" s="17" t="str">
        <f>IF(D83="","",IF(K83&gt;=VLOOKUP(B83,RB!$A$3:$K$25,10,FALSE),1,0))</f>
        <v/>
      </c>
      <c r="S83" s="17" t="str">
        <f t="shared" si="13"/>
        <v/>
      </c>
      <c r="T83" s="17" t="str">
        <f t="shared" si="12"/>
        <v/>
      </c>
      <c r="U83">
        <f>IF(C83="",0,VLOOKUP(J83,RB!$C$3:$L$25,10,FALSE))</f>
        <v>0</v>
      </c>
    </row>
    <row r="84" spans="1:21" x14ac:dyDescent="0.25">
      <c r="A84" s="1">
        <v>75</v>
      </c>
      <c r="B84" s="69"/>
      <c r="C84" s="74"/>
      <c r="D84" s="71"/>
      <c r="E84" s="71"/>
      <c r="F84" s="72"/>
      <c r="G84" s="72"/>
      <c r="H84" s="73"/>
      <c r="I84" s="73"/>
      <c r="J84" s="15" t="str">
        <f>IF(B84="","",VLOOKUP(B84,RB!$A$3:$K$25,3,FALSE))</f>
        <v/>
      </c>
      <c r="K84" s="16" t="str">
        <f>IF(D84="","",IF((E84-D84)+VLOOKUP(B84,RB!$A$3:$K$25,4,FALSE)&gt;VLOOKUP(B84,RB!$A$3:$K$25,11,FALSE),VLOOKUP(B84,RB!$A$3:$K$25,11,FALSE),(E84-D84)+VLOOKUP(B84,RB!$A$3:$K$25,4,FALSE)))</f>
        <v/>
      </c>
      <c r="L84" s="17" t="str">
        <f t="shared" si="9"/>
        <v/>
      </c>
      <c r="M84" s="17">
        <f t="shared" si="10"/>
        <v>0</v>
      </c>
      <c r="N84" s="17" t="str">
        <f>IF(B84="","",IF(J84&lt;3,VLOOKUP(B84,RB!$A$3:$K$25,6,FALSE),IF(J84&gt;3,IF(K84=1,VLOOKUP(B84,RB!$A$3:$K$25,5,FALSE),VLOOKUP(B84,RB!$A$3:$K$25,6,FALSE)))))</f>
        <v/>
      </c>
      <c r="O84" s="17">
        <f>ROUND(IF(D84="",0,IF(T84="ok",IF(OR(J84=1.2,J84=1.3,J84=2.1,J84=3.1,J84=3.2,J84=3.3,J84=3.4),IF(N84*L84*K84&gt;VLOOKUP(B84,RB!$A$3:$K$25,8,FALSE),VLOOKUP(B84,RB!$A$3:$K$25,8,FALSE),N84*L84*K84),IF(H84*N84&gt;VLOOKUP(B84,RB!$A$3:$K$25,8,FALSE),VLOOKUP(B84,RB!$A$3:$K$25,8,FALSE),H84*N84)))),2)</f>
        <v>0</v>
      </c>
      <c r="P84" s="19">
        <f t="shared" si="11"/>
        <v>0</v>
      </c>
      <c r="Q84" s="17" t="str">
        <f>IF(D84="","",IF(L84&gt;=VLOOKUP(B84,RB!$A$3:$K$25,9,FALSE),1,0))</f>
        <v/>
      </c>
      <c r="R84" s="17" t="str">
        <f>IF(D84="","",IF(K84&gt;=VLOOKUP(B84,RB!$A$3:$K$25,10,FALSE),1,0))</f>
        <v/>
      </c>
      <c r="S84" s="17" t="str">
        <f t="shared" si="13"/>
        <v/>
      </c>
      <c r="T84" s="17" t="str">
        <f t="shared" si="12"/>
        <v/>
      </c>
      <c r="U84">
        <f>IF(C84="",0,VLOOKUP(J84,RB!$C$3:$L$25,10,FALSE))</f>
        <v>0</v>
      </c>
    </row>
    <row r="85" spans="1:21" x14ac:dyDescent="0.25">
      <c r="A85" s="1">
        <v>76</v>
      </c>
      <c r="B85" s="69"/>
      <c r="C85" s="74"/>
      <c r="D85" s="71"/>
      <c r="E85" s="71"/>
      <c r="F85" s="72"/>
      <c r="G85" s="72"/>
      <c r="H85" s="73"/>
      <c r="I85" s="73"/>
      <c r="J85" s="15" t="str">
        <f>IF(B85="","",VLOOKUP(B85,RB!$A$3:$K$25,3,FALSE))</f>
        <v/>
      </c>
      <c r="K85" s="16" t="str">
        <f>IF(D85="","",IF((E85-D85)+VLOOKUP(B85,RB!$A$3:$K$25,4,FALSE)&gt;VLOOKUP(B85,RB!$A$3:$K$25,11,FALSE),VLOOKUP(B85,RB!$A$3:$K$25,11,FALSE),(E85-D85)+VLOOKUP(B85,RB!$A$3:$K$25,4,FALSE)))</f>
        <v/>
      </c>
      <c r="L85" s="17" t="str">
        <f t="shared" si="9"/>
        <v/>
      </c>
      <c r="M85" s="17">
        <f t="shared" si="10"/>
        <v>0</v>
      </c>
      <c r="N85" s="17" t="str">
        <f>IF(B85="","",IF(J85&lt;3,VLOOKUP(B85,RB!$A$3:$K$25,6,FALSE),IF(J85&gt;3,IF(K85=1,VLOOKUP(B85,RB!$A$3:$K$25,5,FALSE),VLOOKUP(B85,RB!$A$3:$K$25,6,FALSE)))))</f>
        <v/>
      </c>
      <c r="O85" s="17">
        <f>ROUND(IF(D85="",0,IF(T85="ok",IF(OR(J85=1.2,J85=1.3,J85=2.1,J85=3.1,J85=3.2,J85=3.3,J85=3.4),IF(N85*L85*K85&gt;VLOOKUP(B85,RB!$A$3:$K$25,8,FALSE),VLOOKUP(B85,RB!$A$3:$K$25,8,FALSE),N85*L85*K85),IF(H85*N85&gt;VLOOKUP(B85,RB!$A$3:$K$25,8,FALSE),VLOOKUP(B85,RB!$A$3:$K$25,8,FALSE),H85*N85)))),2)</f>
        <v>0</v>
      </c>
      <c r="P85" s="19">
        <f t="shared" si="11"/>
        <v>0</v>
      </c>
      <c r="Q85" s="17" t="str">
        <f>IF(D85="","",IF(L85&gt;=VLOOKUP(B85,RB!$A$3:$K$25,9,FALSE),1,0))</f>
        <v/>
      </c>
      <c r="R85" s="17" t="str">
        <f>IF(D85="","",IF(K85&gt;=VLOOKUP(B85,RB!$A$3:$K$25,10,FALSE),1,0))</f>
        <v/>
      </c>
      <c r="S85" s="17" t="str">
        <f t="shared" si="13"/>
        <v/>
      </c>
      <c r="T85" s="17" t="str">
        <f t="shared" si="12"/>
        <v/>
      </c>
      <c r="U85">
        <f>IF(C85="",0,VLOOKUP(J85,RB!$C$3:$L$25,10,FALSE))</f>
        <v>0</v>
      </c>
    </row>
    <row r="86" spans="1:21" x14ac:dyDescent="0.25">
      <c r="A86" s="1">
        <v>77</v>
      </c>
      <c r="B86" s="69"/>
      <c r="C86" s="74"/>
      <c r="D86" s="71"/>
      <c r="E86" s="71"/>
      <c r="F86" s="72"/>
      <c r="G86" s="72"/>
      <c r="H86" s="73"/>
      <c r="I86" s="73"/>
      <c r="J86" s="15" t="str">
        <f>IF(B86="","",VLOOKUP(B86,RB!$A$3:$K$25,3,FALSE))</f>
        <v/>
      </c>
      <c r="K86" s="16" t="str">
        <f>IF(D86="","",IF((E86-D86)+VLOOKUP(B86,RB!$A$3:$K$25,4,FALSE)&gt;VLOOKUP(B86,RB!$A$3:$K$25,11,FALSE),VLOOKUP(B86,RB!$A$3:$K$25,11,FALSE),(E86-D86)+VLOOKUP(B86,RB!$A$3:$K$25,4,FALSE)))</f>
        <v/>
      </c>
      <c r="L86" s="17" t="str">
        <f t="shared" si="9"/>
        <v/>
      </c>
      <c r="M86" s="17">
        <f t="shared" si="10"/>
        <v>0</v>
      </c>
      <c r="N86" s="17" t="str">
        <f>IF(B86="","",IF(J86&lt;3,VLOOKUP(B86,RB!$A$3:$K$25,6,FALSE),IF(J86&gt;3,IF(K86=1,VLOOKUP(B86,RB!$A$3:$K$25,5,FALSE),VLOOKUP(B86,RB!$A$3:$K$25,6,FALSE)))))</f>
        <v/>
      </c>
      <c r="O86" s="17">
        <f>ROUND(IF(D86="",0,IF(T86="ok",IF(OR(J86=1.2,J86=1.3,J86=2.1,J86=3.1,J86=3.2,J86=3.3,J86=3.4),IF(N86*L86*K86&gt;VLOOKUP(B86,RB!$A$3:$K$25,8,FALSE),VLOOKUP(B86,RB!$A$3:$K$25,8,FALSE),N86*L86*K86),IF(H86*N86&gt;VLOOKUP(B86,RB!$A$3:$K$25,8,FALSE),VLOOKUP(B86,RB!$A$3:$K$25,8,FALSE),H86*N86)))),2)</f>
        <v>0</v>
      </c>
      <c r="P86" s="19">
        <f t="shared" si="11"/>
        <v>0</v>
      </c>
      <c r="Q86" s="17" t="str">
        <f>IF(D86="","",IF(L86&gt;=VLOOKUP(B86,RB!$A$3:$K$25,9,FALSE),1,0))</f>
        <v/>
      </c>
      <c r="R86" s="17" t="str">
        <f>IF(D86="","",IF(K86&gt;=VLOOKUP(B86,RB!$A$3:$K$25,10,FALSE),1,0))</f>
        <v/>
      </c>
      <c r="S86" s="17" t="str">
        <f t="shared" si="13"/>
        <v/>
      </c>
      <c r="T86" s="17" t="str">
        <f t="shared" si="12"/>
        <v/>
      </c>
      <c r="U86">
        <f>IF(C86="",0,VLOOKUP(J86,RB!$C$3:$L$25,10,FALSE))</f>
        <v>0</v>
      </c>
    </row>
    <row r="87" spans="1:21" x14ac:dyDescent="0.25">
      <c r="A87" s="1">
        <v>78</v>
      </c>
      <c r="B87" s="69"/>
      <c r="C87" s="74"/>
      <c r="D87" s="71"/>
      <c r="E87" s="71"/>
      <c r="F87" s="72"/>
      <c r="G87" s="72"/>
      <c r="H87" s="73"/>
      <c r="I87" s="73"/>
      <c r="J87" s="15" t="str">
        <f>IF(B87="","",VLOOKUP(B87,RB!$A$3:$K$25,3,FALSE))</f>
        <v/>
      </c>
      <c r="K87" s="16" t="str">
        <f>IF(D87="","",IF((E87-D87)+VLOOKUP(B87,RB!$A$3:$K$25,4,FALSE)&gt;VLOOKUP(B87,RB!$A$3:$K$25,11,FALSE),VLOOKUP(B87,RB!$A$3:$K$25,11,FALSE),(E87-D87)+VLOOKUP(B87,RB!$A$3:$K$25,4,FALSE)))</f>
        <v/>
      </c>
      <c r="L87" s="17" t="str">
        <f t="shared" si="9"/>
        <v/>
      </c>
      <c r="M87" s="17">
        <f t="shared" si="10"/>
        <v>0</v>
      </c>
      <c r="N87" s="17" t="str">
        <f>IF(B87="","",IF(J87&lt;3,VLOOKUP(B87,RB!$A$3:$K$25,6,FALSE),IF(J87&gt;3,IF(K87=1,VLOOKUP(B87,RB!$A$3:$K$25,5,FALSE),VLOOKUP(B87,RB!$A$3:$K$25,6,FALSE)))))</f>
        <v/>
      </c>
      <c r="O87" s="17">
        <f>ROUND(IF(D87="",0,IF(T87="ok",IF(OR(J87=1.2,J87=1.3,J87=2.1,J87=3.1,J87=3.2,J87=3.3,J87=3.4),IF(N87*L87*K87&gt;VLOOKUP(B87,RB!$A$3:$K$25,8,FALSE),VLOOKUP(B87,RB!$A$3:$K$25,8,FALSE),N87*L87*K87),IF(H87*N87&gt;VLOOKUP(B87,RB!$A$3:$K$25,8,FALSE),VLOOKUP(B87,RB!$A$3:$K$25,8,FALSE),H87*N87)))),2)</f>
        <v>0</v>
      </c>
      <c r="P87" s="19">
        <f t="shared" si="11"/>
        <v>0</v>
      </c>
      <c r="Q87" s="17" t="str">
        <f>IF(D87="","",IF(L87&gt;=VLOOKUP(B87,RB!$A$3:$K$25,9,FALSE),1,0))</f>
        <v/>
      </c>
      <c r="R87" s="17" t="str">
        <f>IF(D87="","",IF(K87&gt;=VLOOKUP(B87,RB!$A$3:$K$25,10,FALSE),1,0))</f>
        <v/>
      </c>
      <c r="S87" s="17" t="str">
        <f t="shared" si="13"/>
        <v/>
      </c>
      <c r="T87" s="17" t="str">
        <f t="shared" si="12"/>
        <v/>
      </c>
      <c r="U87">
        <f>IF(C87="",0,VLOOKUP(J87,RB!$C$3:$L$25,10,FALSE))</f>
        <v>0</v>
      </c>
    </row>
    <row r="88" spans="1:21" x14ac:dyDescent="0.25">
      <c r="A88" s="1">
        <v>79</v>
      </c>
      <c r="B88" s="69"/>
      <c r="C88" s="74"/>
      <c r="D88" s="71"/>
      <c r="E88" s="71"/>
      <c r="F88" s="72"/>
      <c r="G88" s="72"/>
      <c r="H88" s="73"/>
      <c r="I88" s="73"/>
      <c r="J88" s="15" t="str">
        <f>IF(B88="","",VLOOKUP(B88,RB!$A$3:$K$25,3,FALSE))</f>
        <v/>
      </c>
      <c r="K88" s="16" t="str">
        <f>IF(D88="","",IF((E88-D88)+VLOOKUP(B88,RB!$A$3:$K$25,4,FALSE)&gt;VLOOKUP(B88,RB!$A$3:$K$25,11,FALSE),VLOOKUP(B88,RB!$A$3:$K$25,11,FALSE),(E88-D88)+VLOOKUP(B88,RB!$A$3:$K$25,4,FALSE)))</f>
        <v/>
      </c>
      <c r="L88" s="17" t="str">
        <f t="shared" si="9"/>
        <v/>
      </c>
      <c r="M88" s="17">
        <f t="shared" si="10"/>
        <v>0</v>
      </c>
      <c r="N88" s="17" t="str">
        <f>IF(B88="","",IF(J88&lt;3,VLOOKUP(B88,RB!$A$3:$K$25,6,FALSE),IF(J88&gt;3,IF(K88=1,VLOOKUP(B88,RB!$A$3:$K$25,5,FALSE),VLOOKUP(B88,RB!$A$3:$K$25,6,FALSE)))))</f>
        <v/>
      </c>
      <c r="O88" s="17">
        <f>ROUND(IF(D88="",0,IF(T88="ok",IF(OR(J88=1.2,J88=1.3,J88=2.1,J88=3.1,J88=3.2,J88=3.3,J88=3.4),IF(N88*L88*K88&gt;VLOOKUP(B88,RB!$A$3:$K$25,8,FALSE),VLOOKUP(B88,RB!$A$3:$K$25,8,FALSE),N88*L88*K88),IF(H88*N88&gt;VLOOKUP(B88,RB!$A$3:$K$25,8,FALSE),VLOOKUP(B88,RB!$A$3:$K$25,8,FALSE),H88*N88)))),2)</f>
        <v>0</v>
      </c>
      <c r="P88" s="19">
        <f t="shared" si="11"/>
        <v>0</v>
      </c>
      <c r="Q88" s="17" t="str">
        <f>IF(D88="","",IF(L88&gt;=VLOOKUP(B88,RB!$A$3:$K$25,9,FALSE),1,0))</f>
        <v/>
      </c>
      <c r="R88" s="17" t="str">
        <f>IF(D88="","",IF(K88&gt;=VLOOKUP(B88,RB!$A$3:$K$25,10,FALSE),1,0))</f>
        <v/>
      </c>
      <c r="S88" s="17" t="str">
        <f t="shared" si="13"/>
        <v/>
      </c>
      <c r="T88" s="17" t="str">
        <f t="shared" si="12"/>
        <v/>
      </c>
      <c r="U88">
        <f>IF(C88="",0,VLOOKUP(J88,RB!$C$3:$L$25,10,FALSE))</f>
        <v>0</v>
      </c>
    </row>
    <row r="89" spans="1:21" x14ac:dyDescent="0.25">
      <c r="A89" s="1">
        <v>80</v>
      </c>
      <c r="B89" s="69"/>
      <c r="C89" s="74"/>
      <c r="D89" s="71"/>
      <c r="E89" s="71"/>
      <c r="F89" s="72"/>
      <c r="G89" s="72"/>
      <c r="H89" s="73"/>
      <c r="I89" s="73"/>
      <c r="J89" s="15" t="str">
        <f>IF(B89="","",VLOOKUP(B89,RB!$A$3:$K$25,3,FALSE))</f>
        <v/>
      </c>
      <c r="K89" s="16" t="str">
        <f>IF(D89="","",IF((E89-D89)+VLOOKUP(B89,RB!$A$3:$K$25,4,FALSE)&gt;VLOOKUP(B89,RB!$A$3:$K$25,11,FALSE),VLOOKUP(B89,RB!$A$3:$K$25,11,FALSE),(E89-D89)+VLOOKUP(B89,RB!$A$3:$K$25,4,FALSE)))</f>
        <v/>
      </c>
      <c r="L89" s="17" t="str">
        <f t="shared" si="9"/>
        <v/>
      </c>
      <c r="M89" s="17">
        <f t="shared" si="10"/>
        <v>0</v>
      </c>
      <c r="N89" s="17" t="str">
        <f>IF(B89="","",IF(J89&lt;3,VLOOKUP(B89,RB!$A$3:$K$25,6,FALSE),IF(J89&gt;3,IF(K89=1,VLOOKUP(B89,RB!$A$3:$K$25,5,FALSE),VLOOKUP(B89,RB!$A$3:$K$25,6,FALSE)))))</f>
        <v/>
      </c>
      <c r="O89" s="17">
        <f>ROUND(IF(D89="",0,IF(T89="ok",IF(OR(J89=1.2,J89=1.3,J89=2.1,J89=3.1,J89=3.2,J89=3.3,J89=3.4),IF(N89*L89*K89&gt;VLOOKUP(B89,RB!$A$3:$K$25,8,FALSE),VLOOKUP(B89,RB!$A$3:$K$25,8,FALSE),N89*L89*K89),IF(H89*N89&gt;VLOOKUP(B89,RB!$A$3:$K$25,8,FALSE),VLOOKUP(B89,RB!$A$3:$K$25,8,FALSE),H89*N89)))),2)</f>
        <v>0</v>
      </c>
      <c r="P89" s="19">
        <f t="shared" si="11"/>
        <v>0</v>
      </c>
      <c r="Q89" s="17" t="str">
        <f>IF(D89="","",IF(L89&gt;=VLOOKUP(B89,RB!$A$3:$K$25,9,FALSE),1,0))</f>
        <v/>
      </c>
      <c r="R89" s="17" t="str">
        <f>IF(D89="","",IF(K89&gt;=VLOOKUP(B89,RB!$A$3:$K$25,10,FALSE),1,0))</f>
        <v/>
      </c>
      <c r="S89" s="17" t="str">
        <f t="shared" si="13"/>
        <v/>
      </c>
      <c r="T89" s="17" t="str">
        <f t="shared" si="12"/>
        <v/>
      </c>
      <c r="U89">
        <f>IF(C89="",0,VLOOKUP(J89,RB!$C$3:$L$25,10,FALSE))</f>
        <v>0</v>
      </c>
    </row>
    <row r="90" spans="1:21" x14ac:dyDescent="0.25">
      <c r="A90" s="1">
        <v>81</v>
      </c>
      <c r="B90" s="69"/>
      <c r="C90" s="74"/>
      <c r="D90" s="71"/>
      <c r="E90" s="71"/>
      <c r="F90" s="72"/>
      <c r="G90" s="72"/>
      <c r="H90" s="73"/>
      <c r="I90" s="73"/>
      <c r="J90" s="15" t="str">
        <f>IF(B90="","",VLOOKUP(B90,RB!$A$3:$K$25,3,FALSE))</f>
        <v/>
      </c>
      <c r="K90" s="16" t="str">
        <f>IF(D90="","",IF((E90-D90)+VLOOKUP(B90,RB!$A$3:$K$25,4,FALSE)&gt;VLOOKUP(B90,RB!$A$3:$K$25,11,FALSE),VLOOKUP(B90,RB!$A$3:$K$25,11,FALSE),(E90-D90)+VLOOKUP(B90,RB!$A$3:$K$25,4,FALSE)))</f>
        <v/>
      </c>
      <c r="L90" s="17" t="str">
        <f t="shared" si="9"/>
        <v/>
      </c>
      <c r="M90" s="17">
        <f t="shared" si="10"/>
        <v>0</v>
      </c>
      <c r="N90" s="17" t="str">
        <f>IF(B90="","",IF(J90&lt;3,VLOOKUP(B90,RB!$A$3:$K$25,6,FALSE),IF(J90&gt;3,IF(K90=1,VLOOKUP(B90,RB!$A$3:$K$25,5,FALSE),VLOOKUP(B90,RB!$A$3:$K$25,6,FALSE)))))</f>
        <v/>
      </c>
      <c r="O90" s="17">
        <f>ROUND(IF(D90="",0,IF(T90="ok",IF(OR(J90=1.2,J90=1.3,J90=2.1,J90=3.1,J90=3.2,J90=3.3,J90=3.4),IF(N90*L90*K90&gt;VLOOKUP(B90,RB!$A$3:$K$25,8,FALSE),VLOOKUP(B90,RB!$A$3:$K$25,8,FALSE),N90*L90*K90),IF(H90*N90&gt;VLOOKUP(B90,RB!$A$3:$K$25,8,FALSE),VLOOKUP(B90,RB!$A$3:$K$25,8,FALSE),H90*N90)))),2)</f>
        <v>0</v>
      </c>
      <c r="P90" s="19">
        <f t="shared" si="11"/>
        <v>0</v>
      </c>
      <c r="Q90" s="17" t="str">
        <f>IF(D90="","",IF(L90&gt;=VLOOKUP(B90,RB!$A$3:$K$25,9,FALSE),1,0))</f>
        <v/>
      </c>
      <c r="R90" s="17" t="str">
        <f>IF(D90="","",IF(K90&gt;=VLOOKUP(B90,RB!$A$3:$K$25,10,FALSE),1,0))</f>
        <v/>
      </c>
      <c r="S90" s="17" t="str">
        <f t="shared" si="13"/>
        <v/>
      </c>
      <c r="T90" s="17" t="str">
        <f t="shared" si="12"/>
        <v/>
      </c>
      <c r="U90">
        <f>IF(C90="",0,VLOOKUP(J90,RB!$C$3:$L$25,10,FALSE))</f>
        <v>0</v>
      </c>
    </row>
    <row r="91" spans="1:21" x14ac:dyDescent="0.25">
      <c r="A91" s="1">
        <v>82</v>
      </c>
      <c r="B91" s="69"/>
      <c r="C91" s="74"/>
      <c r="D91" s="71"/>
      <c r="E91" s="71"/>
      <c r="F91" s="72"/>
      <c r="G91" s="72"/>
      <c r="H91" s="73"/>
      <c r="I91" s="73"/>
      <c r="J91" s="15" t="str">
        <f>IF(B91="","",VLOOKUP(B91,RB!$A$3:$K$25,3,FALSE))</f>
        <v/>
      </c>
      <c r="K91" s="16" t="str">
        <f>IF(D91="","",IF((E91-D91)+VLOOKUP(B91,RB!$A$3:$K$25,4,FALSE)&gt;VLOOKUP(B91,RB!$A$3:$K$25,11,FALSE),VLOOKUP(B91,RB!$A$3:$K$25,11,FALSE),(E91-D91)+VLOOKUP(B91,RB!$A$3:$K$25,4,FALSE)))</f>
        <v/>
      </c>
      <c r="L91" s="17" t="str">
        <f t="shared" si="9"/>
        <v/>
      </c>
      <c r="M91" s="17">
        <f t="shared" si="10"/>
        <v>0</v>
      </c>
      <c r="N91" s="17" t="str">
        <f>IF(B91="","",IF(J91&lt;3,VLOOKUP(B91,RB!$A$3:$K$25,6,FALSE),IF(J91&gt;3,IF(K91=1,VLOOKUP(B91,RB!$A$3:$K$25,5,FALSE),VLOOKUP(B91,RB!$A$3:$K$25,6,FALSE)))))</f>
        <v/>
      </c>
      <c r="O91" s="17">
        <f>ROUND(IF(D91="",0,IF(T91="ok",IF(OR(J91=1.2,J91=1.3,J91=2.1,J91=3.1,J91=3.2,J91=3.3,J91=3.4),IF(N91*L91*K91&gt;VLOOKUP(B91,RB!$A$3:$K$25,8,FALSE),VLOOKUP(B91,RB!$A$3:$K$25,8,FALSE),N91*L91*K91),IF(H91*N91&gt;VLOOKUP(B91,RB!$A$3:$K$25,8,FALSE),VLOOKUP(B91,RB!$A$3:$K$25,8,FALSE),H91*N91)))),2)</f>
        <v>0</v>
      </c>
      <c r="P91" s="19">
        <f t="shared" si="11"/>
        <v>0</v>
      </c>
      <c r="Q91" s="17" t="str">
        <f>IF(D91="","",IF(L91&gt;=VLOOKUP(B91,RB!$A$3:$K$25,9,FALSE),1,0))</f>
        <v/>
      </c>
      <c r="R91" s="17" t="str">
        <f>IF(D91="","",IF(K91&gt;=VLOOKUP(B91,RB!$A$3:$K$25,10,FALSE),1,0))</f>
        <v/>
      </c>
      <c r="S91" s="17" t="str">
        <f t="shared" si="13"/>
        <v/>
      </c>
      <c r="T91" s="17" t="str">
        <f t="shared" si="12"/>
        <v/>
      </c>
      <c r="U91">
        <f>IF(C91="",0,VLOOKUP(J91,RB!$C$3:$L$25,10,FALSE))</f>
        <v>0</v>
      </c>
    </row>
    <row r="92" spans="1:21" x14ac:dyDescent="0.25">
      <c r="A92" s="1">
        <v>83</v>
      </c>
      <c r="B92" s="69"/>
      <c r="C92" s="74"/>
      <c r="D92" s="71"/>
      <c r="E92" s="71"/>
      <c r="F92" s="72"/>
      <c r="G92" s="72"/>
      <c r="H92" s="73"/>
      <c r="I92" s="73"/>
      <c r="J92" s="15" t="str">
        <f>IF(B92="","",VLOOKUP(B92,RB!$A$3:$K$25,3,FALSE))</f>
        <v/>
      </c>
      <c r="K92" s="16" t="str">
        <f>IF(D92="","",IF((E92-D92)+VLOOKUP(B92,RB!$A$3:$K$25,4,FALSE)&gt;VLOOKUP(B92,RB!$A$3:$K$25,11,FALSE),VLOOKUP(B92,RB!$A$3:$K$25,11,FALSE),(E92-D92)+VLOOKUP(B92,RB!$A$3:$K$25,4,FALSE)))</f>
        <v/>
      </c>
      <c r="L92" s="17" t="str">
        <f t="shared" si="9"/>
        <v/>
      </c>
      <c r="M92" s="17">
        <f t="shared" si="10"/>
        <v>0</v>
      </c>
      <c r="N92" s="17" t="str">
        <f>IF(B92="","",IF(J92&lt;3,VLOOKUP(B92,RB!$A$3:$K$25,6,FALSE),IF(J92&gt;3,IF(K92=1,VLOOKUP(B92,RB!$A$3:$K$25,5,FALSE),VLOOKUP(B92,RB!$A$3:$K$25,6,FALSE)))))</f>
        <v/>
      </c>
      <c r="O92" s="17">
        <f>ROUND(IF(D92="",0,IF(T92="ok",IF(OR(J92=1.2,J92=1.3,J92=2.1,J92=3.1,J92=3.2,J92=3.3,J92=3.4),IF(N92*L92*K92&gt;VLOOKUP(B92,RB!$A$3:$K$25,8,FALSE),VLOOKUP(B92,RB!$A$3:$K$25,8,FALSE),N92*L92*K92),IF(H92*N92&gt;VLOOKUP(B92,RB!$A$3:$K$25,8,FALSE),VLOOKUP(B92,RB!$A$3:$K$25,8,FALSE),H92*N92)))),2)</f>
        <v>0</v>
      </c>
      <c r="P92" s="19">
        <f t="shared" si="11"/>
        <v>0</v>
      </c>
      <c r="Q92" s="17" t="str">
        <f>IF(D92="","",IF(L92&gt;=VLOOKUP(B92,RB!$A$3:$K$25,9,FALSE),1,0))</f>
        <v/>
      </c>
      <c r="R92" s="17" t="str">
        <f>IF(D92="","",IF(K92&gt;=VLOOKUP(B92,RB!$A$3:$K$25,10,FALSE),1,0))</f>
        <v/>
      </c>
      <c r="S92" s="17" t="str">
        <f t="shared" si="13"/>
        <v/>
      </c>
      <c r="T92" s="17" t="str">
        <f t="shared" si="12"/>
        <v/>
      </c>
      <c r="U92">
        <f>IF(C92="",0,VLOOKUP(J92,RB!$C$3:$L$25,10,FALSE))</f>
        <v>0</v>
      </c>
    </row>
    <row r="93" spans="1:21" x14ac:dyDescent="0.25">
      <c r="A93" s="1">
        <v>84</v>
      </c>
      <c r="B93" s="69"/>
      <c r="C93" s="74"/>
      <c r="D93" s="71"/>
      <c r="E93" s="71"/>
      <c r="F93" s="72"/>
      <c r="G93" s="72"/>
      <c r="H93" s="73"/>
      <c r="I93" s="73"/>
      <c r="J93" s="15" t="str">
        <f>IF(B93="","",VLOOKUP(B93,RB!$A$3:$K$25,3,FALSE))</f>
        <v/>
      </c>
      <c r="K93" s="16" t="str">
        <f>IF(D93="","",IF((E93-D93)+VLOOKUP(B93,RB!$A$3:$K$25,4,FALSE)&gt;VLOOKUP(B93,RB!$A$3:$K$25,11,FALSE),VLOOKUP(B93,RB!$A$3:$K$25,11,FALSE),(E93-D93)+VLOOKUP(B93,RB!$A$3:$K$25,4,FALSE)))</f>
        <v/>
      </c>
      <c r="L93" s="17" t="str">
        <f t="shared" si="9"/>
        <v/>
      </c>
      <c r="M93" s="17">
        <f t="shared" si="10"/>
        <v>0</v>
      </c>
      <c r="N93" s="17" t="str">
        <f>IF(B93="","",IF(J93&lt;3,VLOOKUP(B93,RB!$A$3:$K$25,6,FALSE),IF(J93&gt;3,IF(K93=1,VLOOKUP(B93,RB!$A$3:$K$25,5,FALSE),VLOOKUP(B93,RB!$A$3:$K$25,6,FALSE)))))</f>
        <v/>
      </c>
      <c r="O93" s="17">
        <f>ROUND(IF(D93="",0,IF(T93="ok",IF(OR(J93=1.2,J93=1.3,J93=2.1,J93=3.1,J93=3.2,J93=3.3,J93=3.4),IF(N93*L93*K93&gt;VLOOKUP(B93,RB!$A$3:$K$25,8,FALSE),VLOOKUP(B93,RB!$A$3:$K$25,8,FALSE),N93*L93*K93),IF(H93*N93&gt;VLOOKUP(B93,RB!$A$3:$K$25,8,FALSE),VLOOKUP(B93,RB!$A$3:$K$25,8,FALSE),H93*N93)))),2)</f>
        <v>0</v>
      </c>
      <c r="P93" s="19">
        <f t="shared" si="11"/>
        <v>0</v>
      </c>
      <c r="Q93" s="17" t="str">
        <f>IF(D93="","",IF(L93&gt;=VLOOKUP(B93,RB!$A$3:$K$25,9,FALSE),1,0))</f>
        <v/>
      </c>
      <c r="R93" s="17" t="str">
        <f>IF(D93="","",IF(K93&gt;=VLOOKUP(B93,RB!$A$3:$K$25,10,FALSE),1,0))</f>
        <v/>
      </c>
      <c r="S93" s="17" t="str">
        <f t="shared" si="13"/>
        <v/>
      </c>
      <c r="T93" s="17" t="str">
        <f t="shared" si="12"/>
        <v/>
      </c>
      <c r="U93">
        <f>IF(C93="",0,VLOOKUP(J93,RB!$C$3:$L$25,10,FALSE))</f>
        <v>0</v>
      </c>
    </row>
    <row r="94" spans="1:21" x14ac:dyDescent="0.25">
      <c r="A94" s="1">
        <v>85</v>
      </c>
      <c r="B94" s="69"/>
      <c r="C94" s="74"/>
      <c r="D94" s="71"/>
      <c r="E94" s="71"/>
      <c r="F94" s="72"/>
      <c r="G94" s="72"/>
      <c r="H94" s="73"/>
      <c r="I94" s="73"/>
      <c r="J94" s="15" t="str">
        <f>IF(B94="","",VLOOKUP(B94,RB!$A$3:$K$25,3,FALSE))</f>
        <v/>
      </c>
      <c r="K94" s="16" t="str">
        <f>IF(D94="","",IF((E94-D94)+VLOOKUP(B94,RB!$A$3:$K$25,4,FALSE)&gt;VLOOKUP(B94,RB!$A$3:$K$25,11,FALSE),VLOOKUP(B94,RB!$A$3:$K$25,11,FALSE),(E94-D94)+VLOOKUP(B94,RB!$A$3:$K$25,4,FALSE)))</f>
        <v/>
      </c>
      <c r="L94" s="17" t="str">
        <f t="shared" si="9"/>
        <v/>
      </c>
      <c r="M94" s="17">
        <f t="shared" si="10"/>
        <v>0</v>
      </c>
      <c r="N94" s="17" t="str">
        <f>IF(B94="","",IF(J94&lt;3,VLOOKUP(B94,RB!$A$3:$K$25,6,FALSE),IF(J94&gt;3,IF(K94=1,VLOOKUP(B94,RB!$A$3:$K$25,5,FALSE),VLOOKUP(B94,RB!$A$3:$K$25,6,FALSE)))))</f>
        <v/>
      </c>
      <c r="O94" s="17">
        <f>ROUND(IF(D94="",0,IF(T94="ok",IF(OR(J94=1.2,J94=1.3,J94=2.1,J94=3.1,J94=3.2,J94=3.3,J94=3.4),IF(N94*L94*K94&gt;VLOOKUP(B94,RB!$A$3:$K$25,8,FALSE),VLOOKUP(B94,RB!$A$3:$K$25,8,FALSE),N94*L94*K94),IF(H94*N94&gt;VLOOKUP(B94,RB!$A$3:$K$25,8,FALSE),VLOOKUP(B94,RB!$A$3:$K$25,8,FALSE),H94*N94)))),2)</f>
        <v>0</v>
      </c>
      <c r="P94" s="19">
        <f t="shared" si="11"/>
        <v>0</v>
      </c>
      <c r="Q94" s="17" t="str">
        <f>IF(D94="","",IF(L94&gt;=VLOOKUP(B94,RB!$A$3:$K$25,9,FALSE),1,0))</f>
        <v/>
      </c>
      <c r="R94" s="17" t="str">
        <f>IF(D94="","",IF(K94&gt;=VLOOKUP(B94,RB!$A$3:$K$25,10,FALSE),1,0))</f>
        <v/>
      </c>
      <c r="S94" s="17" t="str">
        <f t="shared" si="13"/>
        <v/>
      </c>
      <c r="T94" s="17" t="str">
        <f t="shared" si="12"/>
        <v/>
      </c>
      <c r="U94">
        <f>IF(C94="",0,VLOOKUP(J94,RB!$C$3:$L$25,10,FALSE))</f>
        <v>0</v>
      </c>
    </row>
    <row r="95" spans="1:21" x14ac:dyDescent="0.25">
      <c r="A95" s="1">
        <v>86</v>
      </c>
      <c r="B95" s="69"/>
      <c r="C95" s="74"/>
      <c r="D95" s="71"/>
      <c r="E95" s="71"/>
      <c r="F95" s="72"/>
      <c r="G95" s="72"/>
      <c r="H95" s="73"/>
      <c r="I95" s="73"/>
      <c r="J95" s="15" t="str">
        <f>IF(B95="","",VLOOKUP(B95,RB!$A$3:$K$25,3,FALSE))</f>
        <v/>
      </c>
      <c r="K95" s="16" t="str">
        <f>IF(D95="","",IF((E95-D95)+VLOOKUP(B95,RB!$A$3:$K$25,4,FALSE)&gt;VLOOKUP(B95,RB!$A$3:$K$25,11,FALSE),VLOOKUP(B95,RB!$A$3:$K$25,11,FALSE),(E95-D95)+VLOOKUP(B95,RB!$A$3:$K$25,4,FALSE)))</f>
        <v/>
      </c>
      <c r="L95" s="17" t="str">
        <f t="shared" si="9"/>
        <v/>
      </c>
      <c r="M95" s="17">
        <f t="shared" si="10"/>
        <v>0</v>
      </c>
      <c r="N95" s="17" t="str">
        <f>IF(B95="","",IF(J95&lt;3,VLOOKUP(B95,RB!$A$3:$K$25,6,FALSE),IF(J95&gt;3,IF(K95=1,VLOOKUP(B95,RB!$A$3:$K$25,5,FALSE),VLOOKUP(B95,RB!$A$3:$K$25,6,FALSE)))))</f>
        <v/>
      </c>
      <c r="O95" s="17">
        <f>ROUND(IF(D95="",0,IF(T95="ok",IF(OR(J95=1.2,J95=1.3,J95=2.1,J95=3.1,J95=3.2,J95=3.3,J95=3.4),IF(N95*L95*K95&gt;VLOOKUP(B95,RB!$A$3:$K$25,8,FALSE),VLOOKUP(B95,RB!$A$3:$K$25,8,FALSE),N95*L95*K95),IF(H95*N95&gt;VLOOKUP(B95,RB!$A$3:$K$25,8,FALSE),VLOOKUP(B95,RB!$A$3:$K$25,8,FALSE),H95*N95)))),2)</f>
        <v>0</v>
      </c>
      <c r="P95" s="19">
        <f t="shared" si="11"/>
        <v>0</v>
      </c>
      <c r="Q95" s="17" t="str">
        <f>IF(D95="","",IF(L95&gt;=VLOOKUP(B95,RB!$A$3:$K$25,9,FALSE),1,0))</f>
        <v/>
      </c>
      <c r="R95" s="17" t="str">
        <f>IF(D95="","",IF(K95&gt;=VLOOKUP(B95,RB!$A$3:$K$25,10,FALSE),1,0))</f>
        <v/>
      </c>
      <c r="S95" s="17" t="str">
        <f t="shared" si="13"/>
        <v/>
      </c>
      <c r="T95" s="17" t="str">
        <f t="shared" si="12"/>
        <v/>
      </c>
      <c r="U95">
        <f>IF(C95="",0,VLOOKUP(J95,RB!$C$3:$L$25,10,FALSE))</f>
        <v>0</v>
      </c>
    </row>
    <row r="96" spans="1:21" x14ac:dyDescent="0.25">
      <c r="A96" s="1">
        <v>87</v>
      </c>
      <c r="B96" s="69"/>
      <c r="C96" s="74"/>
      <c r="D96" s="71"/>
      <c r="E96" s="71"/>
      <c r="F96" s="72"/>
      <c r="G96" s="72"/>
      <c r="H96" s="73"/>
      <c r="I96" s="73"/>
      <c r="J96" s="15" t="str">
        <f>IF(B96="","",VLOOKUP(B96,RB!$A$3:$K$25,3,FALSE))</f>
        <v/>
      </c>
      <c r="K96" s="16" t="str">
        <f>IF(D96="","",IF((E96-D96)+VLOOKUP(B96,RB!$A$3:$K$25,4,FALSE)&gt;VLOOKUP(B96,RB!$A$3:$K$25,11,FALSE),VLOOKUP(B96,RB!$A$3:$K$25,11,FALSE),(E96-D96)+VLOOKUP(B96,RB!$A$3:$K$25,4,FALSE)))</f>
        <v/>
      </c>
      <c r="L96" s="17" t="str">
        <f t="shared" si="9"/>
        <v/>
      </c>
      <c r="M96" s="17">
        <f t="shared" si="10"/>
        <v>0</v>
      </c>
      <c r="N96" s="17" t="str">
        <f>IF(B96="","",IF(J96&lt;3,VLOOKUP(B96,RB!$A$3:$K$25,6,FALSE),IF(J96&gt;3,IF(K96=1,VLOOKUP(B96,RB!$A$3:$K$25,5,FALSE),VLOOKUP(B96,RB!$A$3:$K$25,6,FALSE)))))</f>
        <v/>
      </c>
      <c r="O96" s="17">
        <f>ROUND(IF(D96="",0,IF(T96="ok",IF(OR(J96=1.2,J96=1.3,J96=2.1,J96=3.1,J96=3.2,J96=3.3,J96=3.4),IF(N96*L96*K96&gt;VLOOKUP(B96,RB!$A$3:$K$25,8,FALSE),VLOOKUP(B96,RB!$A$3:$K$25,8,FALSE),N96*L96*K96),IF(H96*N96&gt;VLOOKUP(B96,RB!$A$3:$K$25,8,FALSE),VLOOKUP(B96,RB!$A$3:$K$25,8,FALSE),H96*N96)))),2)</f>
        <v>0</v>
      </c>
      <c r="P96" s="19">
        <f t="shared" si="11"/>
        <v>0</v>
      </c>
      <c r="Q96" s="17" t="str">
        <f>IF(D96="","",IF(L96&gt;=VLOOKUP(B96,RB!$A$3:$K$25,9,FALSE),1,0))</f>
        <v/>
      </c>
      <c r="R96" s="17" t="str">
        <f>IF(D96="","",IF(K96&gt;=VLOOKUP(B96,RB!$A$3:$K$25,10,FALSE),1,0))</f>
        <v/>
      </c>
      <c r="S96" s="17" t="str">
        <f t="shared" si="13"/>
        <v/>
      </c>
      <c r="T96" s="17" t="str">
        <f t="shared" si="12"/>
        <v/>
      </c>
      <c r="U96">
        <f>IF(C96="",0,VLOOKUP(J96,RB!$C$3:$L$25,10,FALSE))</f>
        <v>0</v>
      </c>
    </row>
    <row r="97" spans="1:21" x14ac:dyDescent="0.25">
      <c r="A97" s="1">
        <v>88</v>
      </c>
      <c r="B97" s="69"/>
      <c r="C97" s="74"/>
      <c r="D97" s="71"/>
      <c r="E97" s="71"/>
      <c r="F97" s="72"/>
      <c r="G97" s="72"/>
      <c r="H97" s="73"/>
      <c r="I97" s="73"/>
      <c r="J97" s="15" t="str">
        <f>IF(B97="","",VLOOKUP(B97,RB!$A$3:$K$25,3,FALSE))</f>
        <v/>
      </c>
      <c r="K97" s="16" t="str">
        <f>IF(D97="","",IF((E97-D97)+VLOOKUP(B97,RB!$A$3:$K$25,4,FALSE)&gt;VLOOKUP(B97,RB!$A$3:$K$25,11,FALSE),VLOOKUP(B97,RB!$A$3:$K$25,11,FALSE),(E97-D97)+VLOOKUP(B97,RB!$A$3:$K$25,4,FALSE)))</f>
        <v/>
      </c>
      <c r="L97" s="17" t="str">
        <f t="shared" si="9"/>
        <v/>
      </c>
      <c r="M97" s="17">
        <f t="shared" si="10"/>
        <v>0</v>
      </c>
      <c r="N97" s="17" t="str">
        <f>IF(B97="","",IF(J97&lt;3,VLOOKUP(B97,RB!$A$3:$K$25,6,FALSE),IF(J97&gt;3,IF(K97=1,VLOOKUP(B97,RB!$A$3:$K$25,5,FALSE),VLOOKUP(B97,RB!$A$3:$K$25,6,FALSE)))))</f>
        <v/>
      </c>
      <c r="O97" s="17">
        <f>ROUND(IF(D97="",0,IF(T97="ok",IF(OR(J97=1.2,J97=1.3,J97=2.1,J97=3.1,J97=3.2,J97=3.3,J97=3.4),IF(N97*L97*K97&gt;VLOOKUP(B97,RB!$A$3:$K$25,8,FALSE),VLOOKUP(B97,RB!$A$3:$K$25,8,FALSE),N97*L97*K97),IF(H97*N97&gt;VLOOKUP(B97,RB!$A$3:$K$25,8,FALSE),VLOOKUP(B97,RB!$A$3:$K$25,8,FALSE),H97*N97)))),2)</f>
        <v>0</v>
      </c>
      <c r="P97" s="19">
        <f t="shared" si="11"/>
        <v>0</v>
      </c>
      <c r="Q97" s="17" t="str">
        <f>IF(D97="","",IF(L97&gt;=VLOOKUP(B97,RB!$A$3:$K$25,9,FALSE),1,0))</f>
        <v/>
      </c>
      <c r="R97" s="17" t="str">
        <f>IF(D97="","",IF(K97&gt;=VLOOKUP(B97,RB!$A$3:$K$25,10,FALSE),1,0))</f>
        <v/>
      </c>
      <c r="S97" s="17" t="str">
        <f t="shared" si="13"/>
        <v/>
      </c>
      <c r="T97" s="17" t="str">
        <f t="shared" si="12"/>
        <v/>
      </c>
      <c r="U97">
        <f>IF(C97="",0,VLOOKUP(J97,RB!$C$3:$L$25,10,FALSE))</f>
        <v>0</v>
      </c>
    </row>
    <row r="98" spans="1:21" x14ac:dyDescent="0.25">
      <c r="A98" s="1">
        <v>89</v>
      </c>
      <c r="B98" s="69"/>
      <c r="C98" s="74"/>
      <c r="D98" s="71"/>
      <c r="E98" s="71"/>
      <c r="F98" s="72"/>
      <c r="G98" s="72"/>
      <c r="H98" s="73"/>
      <c r="I98" s="73"/>
      <c r="J98" s="15" t="str">
        <f>IF(B98="","",VLOOKUP(B98,RB!$A$3:$K$25,3,FALSE))</f>
        <v/>
      </c>
      <c r="K98" s="16" t="str">
        <f>IF(D98="","",IF((E98-D98)+VLOOKUP(B98,RB!$A$3:$K$25,4,FALSE)&gt;VLOOKUP(B98,RB!$A$3:$K$25,11,FALSE),VLOOKUP(B98,RB!$A$3:$K$25,11,FALSE),(E98-D98)+VLOOKUP(B98,RB!$A$3:$K$25,4,FALSE)))</f>
        <v/>
      </c>
      <c r="L98" s="17" t="str">
        <f t="shared" si="9"/>
        <v/>
      </c>
      <c r="M98" s="17">
        <f t="shared" si="10"/>
        <v>0</v>
      </c>
      <c r="N98" s="17" t="str">
        <f>IF(B98="","",IF(J98&lt;3,VLOOKUP(B98,RB!$A$3:$K$25,6,FALSE),IF(J98&gt;3,IF(K98=1,VLOOKUP(B98,RB!$A$3:$K$25,5,FALSE),VLOOKUP(B98,RB!$A$3:$K$25,6,FALSE)))))</f>
        <v/>
      </c>
      <c r="O98" s="17">
        <f>ROUND(IF(D98="",0,IF(T98="ok",IF(OR(J98=1.2,J98=1.3,J98=2.1,J98=3.1,J98=3.2,J98=3.3,J98=3.4),IF(N98*L98*K98&gt;VLOOKUP(B98,RB!$A$3:$K$25,8,FALSE),VLOOKUP(B98,RB!$A$3:$K$25,8,FALSE),N98*L98*K98),IF(H98*N98&gt;VLOOKUP(B98,RB!$A$3:$K$25,8,FALSE),VLOOKUP(B98,RB!$A$3:$K$25,8,FALSE),H98*N98)))),2)</f>
        <v>0</v>
      </c>
      <c r="P98" s="19">
        <f t="shared" si="11"/>
        <v>0</v>
      </c>
      <c r="Q98" s="17" t="str">
        <f>IF(D98="","",IF(L98&gt;=VLOOKUP(B98,RB!$A$3:$K$25,9,FALSE),1,0))</f>
        <v/>
      </c>
      <c r="R98" s="17" t="str">
        <f>IF(D98="","",IF(K98&gt;=VLOOKUP(B98,RB!$A$3:$K$25,10,FALSE),1,0))</f>
        <v/>
      </c>
      <c r="S98" s="17" t="str">
        <f t="shared" si="13"/>
        <v/>
      </c>
      <c r="T98" s="17" t="str">
        <f t="shared" si="12"/>
        <v/>
      </c>
      <c r="U98">
        <f>IF(C98="",0,VLOOKUP(J98,RB!$C$3:$L$25,10,FALSE))</f>
        <v>0</v>
      </c>
    </row>
    <row r="99" spans="1:21" x14ac:dyDescent="0.25">
      <c r="A99" s="1">
        <v>90</v>
      </c>
      <c r="B99" s="69"/>
      <c r="C99" s="74"/>
      <c r="D99" s="71"/>
      <c r="E99" s="71"/>
      <c r="F99" s="72"/>
      <c r="G99" s="72"/>
      <c r="H99" s="73"/>
      <c r="I99" s="73"/>
      <c r="J99" s="15" t="str">
        <f>IF(B99="","",VLOOKUP(B99,RB!$A$3:$K$25,3,FALSE))</f>
        <v/>
      </c>
      <c r="K99" s="16" t="str">
        <f>IF(D99="","",IF((E99-D99)+VLOOKUP(B99,RB!$A$3:$K$25,4,FALSE)&gt;VLOOKUP(B99,RB!$A$3:$K$25,11,FALSE),VLOOKUP(B99,RB!$A$3:$K$25,11,FALSE),(E99-D99)+VLOOKUP(B99,RB!$A$3:$K$25,4,FALSE)))</f>
        <v/>
      </c>
      <c r="L99" s="17" t="str">
        <f t="shared" si="9"/>
        <v/>
      </c>
      <c r="M99" s="17">
        <f t="shared" si="10"/>
        <v>0</v>
      </c>
      <c r="N99" s="17" t="str">
        <f>IF(B99="","",IF(J99&lt;3,VLOOKUP(B99,RB!$A$3:$K$25,6,FALSE),IF(J99&gt;3,IF(K99=1,VLOOKUP(B99,RB!$A$3:$K$25,5,FALSE),VLOOKUP(B99,RB!$A$3:$K$25,6,FALSE)))))</f>
        <v/>
      </c>
      <c r="O99" s="17">
        <f>ROUND(IF(D99="",0,IF(T99="ok",IF(OR(J99=1.2,J99=1.3,J99=2.1,J99=3.1,J99=3.2,J99=3.3,J99=3.4),IF(N99*L99*K99&gt;VLOOKUP(B99,RB!$A$3:$K$25,8,FALSE),VLOOKUP(B99,RB!$A$3:$K$25,8,FALSE),N99*L99*K99),IF(H99*N99&gt;VLOOKUP(B99,RB!$A$3:$K$25,8,FALSE),VLOOKUP(B99,RB!$A$3:$K$25,8,FALSE),H99*N99)))),2)</f>
        <v>0</v>
      </c>
      <c r="P99" s="19">
        <f t="shared" si="11"/>
        <v>0</v>
      </c>
      <c r="Q99" s="17" t="str">
        <f>IF(D99="","",IF(L99&gt;=VLOOKUP(B99,RB!$A$3:$K$25,9,FALSE),1,0))</f>
        <v/>
      </c>
      <c r="R99" s="17" t="str">
        <f>IF(D99="","",IF(K99&gt;=VLOOKUP(B99,RB!$A$3:$K$25,10,FALSE),1,0))</f>
        <v/>
      </c>
      <c r="S99" s="17" t="str">
        <f t="shared" si="13"/>
        <v/>
      </c>
      <c r="T99" s="17" t="str">
        <f t="shared" si="12"/>
        <v/>
      </c>
      <c r="U99">
        <f>IF(C99="",0,VLOOKUP(J99,RB!$C$3:$L$25,10,FALSE))</f>
        <v>0</v>
      </c>
    </row>
    <row r="100" spans="1:21" x14ac:dyDescent="0.25">
      <c r="A100" s="1">
        <v>91</v>
      </c>
      <c r="B100" s="69"/>
      <c r="C100" s="74"/>
      <c r="D100" s="71"/>
      <c r="E100" s="71"/>
      <c r="F100" s="72"/>
      <c r="G100" s="72"/>
      <c r="H100" s="73"/>
      <c r="I100" s="73"/>
      <c r="J100" s="15" t="str">
        <f>IF(B100="","",VLOOKUP(B100,RB!$A$3:$K$25,3,FALSE))</f>
        <v/>
      </c>
      <c r="K100" s="16" t="str">
        <f>IF(D100="","",IF((E100-D100)+VLOOKUP(B100,RB!$A$3:$K$25,4,FALSE)&gt;VLOOKUP(B100,RB!$A$3:$K$25,11,FALSE),VLOOKUP(B100,RB!$A$3:$K$25,11,FALSE),(E100-D100)+VLOOKUP(B100,RB!$A$3:$K$25,4,FALSE)))</f>
        <v/>
      </c>
      <c r="L100" s="17" t="str">
        <f t="shared" si="9"/>
        <v/>
      </c>
      <c r="M100" s="17">
        <f t="shared" si="10"/>
        <v>0</v>
      </c>
      <c r="N100" s="17" t="str">
        <f>IF(B100="","",IF(J100&lt;3,VLOOKUP(B100,RB!$A$3:$K$25,6,FALSE),IF(J100&gt;3,IF(K100=1,VLOOKUP(B100,RB!$A$3:$K$25,5,FALSE),VLOOKUP(B100,RB!$A$3:$K$25,6,FALSE)))))</f>
        <v/>
      </c>
      <c r="O100" s="17">
        <f>ROUND(IF(D100="",0,IF(T100="ok",IF(OR(J100=1.2,J100=1.3,J100=2.1,J100=3.1,J100=3.2,J100=3.3,J100=3.4),IF(N100*L100*K100&gt;VLOOKUP(B100,RB!$A$3:$K$25,8,FALSE),VLOOKUP(B100,RB!$A$3:$K$25,8,FALSE),N100*L100*K100),IF(H100*N100&gt;VLOOKUP(B100,RB!$A$3:$K$25,8,FALSE),VLOOKUP(B100,RB!$A$3:$K$25,8,FALSE),H100*N100)))),2)</f>
        <v>0</v>
      </c>
      <c r="P100" s="19">
        <f t="shared" si="11"/>
        <v>0</v>
      </c>
      <c r="Q100" s="17" t="str">
        <f>IF(D100="","",IF(L100&gt;=VLOOKUP(B100,RB!$A$3:$K$25,9,FALSE),1,0))</f>
        <v/>
      </c>
      <c r="R100" s="17" t="str">
        <f>IF(D100="","",IF(K100&gt;=VLOOKUP(B100,RB!$A$3:$K$25,10,FALSE),1,0))</f>
        <v/>
      </c>
      <c r="S100" s="17" t="str">
        <f t="shared" si="13"/>
        <v/>
      </c>
      <c r="T100" s="17" t="str">
        <f t="shared" si="12"/>
        <v/>
      </c>
      <c r="U100">
        <f>IF(C100="",0,VLOOKUP(J100,RB!$C$3:$L$25,10,FALSE))</f>
        <v>0</v>
      </c>
    </row>
    <row r="101" spans="1:21" x14ac:dyDescent="0.25">
      <c r="A101" s="1">
        <v>92</v>
      </c>
      <c r="B101" s="69"/>
      <c r="C101" s="74"/>
      <c r="D101" s="71"/>
      <c r="E101" s="71"/>
      <c r="F101" s="72"/>
      <c r="G101" s="72"/>
      <c r="H101" s="73"/>
      <c r="I101" s="73"/>
      <c r="J101" s="15" t="str">
        <f>IF(B101="","",VLOOKUP(B101,RB!$A$3:$K$25,3,FALSE))</f>
        <v/>
      </c>
      <c r="K101" s="16" t="str">
        <f>IF(D101="","",IF((E101-D101)+VLOOKUP(B101,RB!$A$3:$K$25,4,FALSE)&gt;VLOOKUP(B101,RB!$A$3:$K$25,11,FALSE),VLOOKUP(B101,RB!$A$3:$K$25,11,FALSE),(E101-D101)+VLOOKUP(B101,RB!$A$3:$K$25,4,FALSE)))</f>
        <v/>
      </c>
      <c r="L101" s="17" t="str">
        <f t="shared" si="9"/>
        <v/>
      </c>
      <c r="M101" s="17">
        <f t="shared" si="10"/>
        <v>0</v>
      </c>
      <c r="N101" s="17" t="str">
        <f>IF(B101="","",IF(J101&lt;3,VLOOKUP(B101,RB!$A$3:$K$25,6,FALSE),IF(J101&gt;3,IF(K101=1,VLOOKUP(B101,RB!$A$3:$K$25,5,FALSE),VLOOKUP(B101,RB!$A$3:$K$25,6,FALSE)))))</f>
        <v/>
      </c>
      <c r="O101" s="17">
        <f>ROUND(IF(D101="",0,IF(T101="ok",IF(OR(J101=1.2,J101=1.3,J101=2.1,J101=3.1,J101=3.2,J101=3.3,J101=3.4),IF(N101*L101*K101&gt;VLOOKUP(B101,RB!$A$3:$K$25,8,FALSE),VLOOKUP(B101,RB!$A$3:$K$25,8,FALSE),N101*L101*K101),IF(H101*N101&gt;VLOOKUP(B101,RB!$A$3:$K$25,8,FALSE),VLOOKUP(B101,RB!$A$3:$K$25,8,FALSE),H101*N101)))),2)</f>
        <v>0</v>
      </c>
      <c r="P101" s="19">
        <f t="shared" si="11"/>
        <v>0</v>
      </c>
      <c r="Q101" s="17" t="str">
        <f>IF(D101="","",IF(L101&gt;=VLOOKUP(B101,RB!$A$3:$K$25,9,FALSE),1,0))</f>
        <v/>
      </c>
      <c r="R101" s="17" t="str">
        <f>IF(D101="","",IF(K101&gt;=VLOOKUP(B101,RB!$A$3:$K$25,10,FALSE),1,0))</f>
        <v/>
      </c>
      <c r="S101" s="17" t="str">
        <f t="shared" si="13"/>
        <v/>
      </c>
      <c r="T101" s="17" t="str">
        <f t="shared" si="12"/>
        <v/>
      </c>
      <c r="U101">
        <f>IF(C101="",0,VLOOKUP(J101,RB!$C$3:$L$25,10,FALSE))</f>
        <v>0</v>
      </c>
    </row>
    <row r="102" spans="1:21" x14ac:dyDescent="0.25">
      <c r="A102" s="1">
        <v>93</v>
      </c>
      <c r="B102" s="69"/>
      <c r="C102" s="74"/>
      <c r="D102" s="71"/>
      <c r="E102" s="71"/>
      <c r="F102" s="72"/>
      <c r="G102" s="72"/>
      <c r="H102" s="73"/>
      <c r="I102" s="73"/>
      <c r="J102" s="15" t="str">
        <f>IF(B102="","",VLOOKUP(B102,RB!$A$3:$K$25,3,FALSE))</f>
        <v/>
      </c>
      <c r="K102" s="16" t="str">
        <f>IF(D102="","",IF((E102-D102)+VLOOKUP(B102,RB!$A$3:$K$25,4,FALSE)&gt;VLOOKUP(B102,RB!$A$3:$K$25,11,FALSE),VLOOKUP(B102,RB!$A$3:$K$25,11,FALSE),(E102-D102)+VLOOKUP(B102,RB!$A$3:$K$25,4,FALSE)))</f>
        <v/>
      </c>
      <c r="L102" s="17" t="str">
        <f t="shared" si="9"/>
        <v/>
      </c>
      <c r="M102" s="17">
        <f t="shared" si="10"/>
        <v>0</v>
      </c>
      <c r="N102" s="17" t="str">
        <f>IF(B102="","",IF(J102&lt;3,VLOOKUP(B102,RB!$A$3:$K$25,6,FALSE),IF(J102&gt;3,IF(K102=1,VLOOKUP(B102,RB!$A$3:$K$25,5,FALSE),VLOOKUP(B102,RB!$A$3:$K$25,6,FALSE)))))</f>
        <v/>
      </c>
      <c r="O102" s="17">
        <f>ROUND(IF(D102="",0,IF(T102="ok",IF(OR(J102=1.2,J102=1.3,J102=2.1,J102=3.1,J102=3.2,J102=3.3,J102=3.4),IF(N102*L102*K102&gt;VLOOKUP(B102,RB!$A$3:$K$25,8,FALSE),VLOOKUP(B102,RB!$A$3:$K$25,8,FALSE),N102*L102*K102),IF(H102*N102&gt;VLOOKUP(B102,RB!$A$3:$K$25,8,FALSE),VLOOKUP(B102,RB!$A$3:$K$25,8,FALSE),H102*N102)))),2)</f>
        <v>0</v>
      </c>
      <c r="P102" s="19">
        <f t="shared" si="11"/>
        <v>0</v>
      </c>
      <c r="Q102" s="17" t="str">
        <f>IF(D102="","",IF(L102&gt;=VLOOKUP(B102,RB!$A$3:$K$25,9,FALSE),1,0))</f>
        <v/>
      </c>
      <c r="R102" s="17" t="str">
        <f>IF(D102="","",IF(K102&gt;=VLOOKUP(B102,RB!$A$3:$K$25,10,FALSE),1,0))</f>
        <v/>
      </c>
      <c r="S102" s="17" t="str">
        <f t="shared" si="13"/>
        <v/>
      </c>
      <c r="T102" s="17" t="str">
        <f t="shared" si="12"/>
        <v/>
      </c>
      <c r="U102">
        <f>IF(C102="",0,VLOOKUP(J102,RB!$C$3:$L$25,10,FALSE))</f>
        <v>0</v>
      </c>
    </row>
    <row r="103" spans="1:21" x14ac:dyDescent="0.25">
      <c r="A103" s="1">
        <v>94</v>
      </c>
      <c r="B103" s="69"/>
      <c r="C103" s="74"/>
      <c r="D103" s="71"/>
      <c r="E103" s="71"/>
      <c r="F103" s="72"/>
      <c r="G103" s="72"/>
      <c r="H103" s="73"/>
      <c r="I103" s="73"/>
      <c r="J103" s="15" t="str">
        <f>IF(B103="","",VLOOKUP(B103,RB!$A$3:$K$25,3,FALSE))</f>
        <v/>
      </c>
      <c r="K103" s="16" t="str">
        <f>IF(D103="","",IF((E103-D103)+VLOOKUP(B103,RB!$A$3:$K$25,4,FALSE)&gt;VLOOKUP(B103,RB!$A$3:$K$25,11,FALSE),VLOOKUP(B103,RB!$A$3:$K$25,11,FALSE),(E103-D103)+VLOOKUP(B103,RB!$A$3:$K$25,4,FALSE)))</f>
        <v/>
      </c>
      <c r="L103" s="17" t="str">
        <f t="shared" si="9"/>
        <v/>
      </c>
      <c r="M103" s="17">
        <f t="shared" si="10"/>
        <v>0</v>
      </c>
      <c r="N103" s="17" t="str">
        <f>IF(B103="","",IF(J103&lt;3,VLOOKUP(B103,RB!$A$3:$K$25,6,FALSE),IF(J103&gt;3,IF(K103=1,VLOOKUP(B103,RB!$A$3:$K$25,5,FALSE),VLOOKUP(B103,RB!$A$3:$K$25,6,FALSE)))))</f>
        <v/>
      </c>
      <c r="O103" s="17">
        <f>ROUND(IF(D103="",0,IF(T103="ok",IF(OR(J103=1.2,J103=1.3,J103=2.1,J103=3.1,J103=3.2,J103=3.3,J103=3.4),IF(N103*L103*K103&gt;VLOOKUP(B103,RB!$A$3:$K$25,8,FALSE),VLOOKUP(B103,RB!$A$3:$K$25,8,FALSE),N103*L103*K103),IF(H103*N103&gt;VLOOKUP(B103,RB!$A$3:$K$25,8,FALSE),VLOOKUP(B103,RB!$A$3:$K$25,8,FALSE),H103*N103)))),2)</f>
        <v>0</v>
      </c>
      <c r="P103" s="19">
        <f t="shared" si="11"/>
        <v>0</v>
      </c>
      <c r="Q103" s="17" t="str">
        <f>IF(D103="","",IF(L103&gt;=VLOOKUP(B103,RB!$A$3:$K$25,9,FALSE),1,0))</f>
        <v/>
      </c>
      <c r="R103" s="17" t="str">
        <f>IF(D103="","",IF(K103&gt;=VLOOKUP(B103,RB!$A$3:$K$25,10,FALSE),1,0))</f>
        <v/>
      </c>
      <c r="S103" s="17" t="str">
        <f t="shared" si="13"/>
        <v/>
      </c>
      <c r="T103" s="17" t="str">
        <f t="shared" si="12"/>
        <v/>
      </c>
      <c r="U103">
        <f>IF(C103="",0,VLOOKUP(J103,RB!$C$3:$L$25,10,FALSE))</f>
        <v>0</v>
      </c>
    </row>
    <row r="104" spans="1:21" x14ac:dyDescent="0.25">
      <c r="A104" s="1">
        <v>95</v>
      </c>
      <c r="B104" s="69"/>
      <c r="C104" s="74"/>
      <c r="D104" s="70"/>
      <c r="E104" s="70"/>
      <c r="F104" s="72"/>
      <c r="G104" s="72"/>
      <c r="H104" s="73"/>
      <c r="I104" s="73"/>
      <c r="J104" s="15" t="str">
        <f>IF(B104="","",VLOOKUP(B104,RB!$A$3:$K$25,3,FALSE))</f>
        <v/>
      </c>
      <c r="K104" s="16" t="str">
        <f>IF(D104="","",IF((E104-D104)+VLOOKUP(B104,RB!$A$3:$K$25,4,FALSE)&gt;VLOOKUP(B104,RB!$A$3:$K$25,11,FALSE),VLOOKUP(B104,RB!$A$3:$K$25,11,FALSE),(E104-D104)+VLOOKUP(B104,RB!$A$3:$K$25,4,FALSE)))</f>
        <v/>
      </c>
      <c r="L104" s="17" t="str">
        <f t="shared" si="9"/>
        <v/>
      </c>
      <c r="M104" s="17">
        <f t="shared" si="10"/>
        <v>0</v>
      </c>
      <c r="N104" s="17" t="str">
        <f>IF(B104="","",IF(J104&lt;3,VLOOKUP(B104,RB!$A$3:$K$25,6,FALSE),IF(J104&gt;3,IF(K104=1,VLOOKUP(B104,RB!$A$3:$K$25,5,FALSE),VLOOKUP(B104,RB!$A$3:$K$25,6,FALSE)))))</f>
        <v/>
      </c>
      <c r="O104" s="17">
        <f>ROUND(IF(D104="",0,IF(T104="ok",IF(OR(J104=1.2,J104=1.3,J104=2.1,J104=3.1,J104=3.2,J104=3.3,J104=3.4),IF(N104*L104*K104&gt;VLOOKUP(B104,RB!$A$3:$K$25,8,FALSE),VLOOKUP(B104,RB!$A$3:$K$25,8,FALSE),N104*L104*K104),IF(H104*N104&gt;VLOOKUP(B104,RB!$A$3:$K$25,8,FALSE),VLOOKUP(B104,RB!$A$3:$K$25,8,FALSE),H104*N104)))),2)</f>
        <v>0</v>
      </c>
      <c r="P104" s="19">
        <f t="shared" si="11"/>
        <v>0</v>
      </c>
      <c r="Q104" s="17" t="str">
        <f>IF(D104="","",IF(L104&gt;=VLOOKUP(B104,RB!$A$3:$K$25,9,FALSE),1,0))</f>
        <v/>
      </c>
      <c r="R104" s="17" t="str">
        <f>IF(D104="","",IF(K104&gt;=VLOOKUP(B104,RB!$A$3:$K$25,10,FALSE),1,0))</f>
        <v/>
      </c>
      <c r="S104" s="17" t="str">
        <f t="shared" si="13"/>
        <v/>
      </c>
      <c r="T104" s="17" t="str">
        <f t="shared" si="12"/>
        <v/>
      </c>
      <c r="U104">
        <f>IF(C104="",0,VLOOKUP(J104,RB!$C$3:$L$25,10,FALSE))</f>
        <v>0</v>
      </c>
    </row>
    <row r="105" spans="1:21" x14ac:dyDescent="0.25">
      <c r="A105" s="1">
        <v>96</v>
      </c>
      <c r="B105" s="69"/>
      <c r="C105" s="74"/>
      <c r="D105" s="70"/>
      <c r="E105" s="70"/>
      <c r="F105" s="72"/>
      <c r="G105" s="72"/>
      <c r="H105" s="73"/>
      <c r="I105" s="73"/>
      <c r="J105" s="15" t="str">
        <f>IF(B105="","",VLOOKUP(B105,RB!$A$3:$K$25,3,FALSE))</f>
        <v/>
      </c>
      <c r="K105" s="16" t="str">
        <f>IF(D105="","",IF((E105-D105)+VLOOKUP(B105,RB!$A$3:$K$25,4,FALSE)&gt;VLOOKUP(B105,RB!$A$3:$K$25,11,FALSE),VLOOKUP(B105,RB!$A$3:$K$25,11,FALSE),(E105-D105)+VLOOKUP(B105,RB!$A$3:$K$25,4,FALSE)))</f>
        <v/>
      </c>
      <c r="L105" s="17" t="str">
        <f t="shared" si="9"/>
        <v/>
      </c>
      <c r="M105" s="17">
        <f t="shared" si="10"/>
        <v>0</v>
      </c>
      <c r="N105" s="17" t="str">
        <f>IF(B105="","",IF(J105&lt;3,VLOOKUP(B105,RB!$A$3:$K$25,6,FALSE),IF(J105&gt;3,IF(K105=1,VLOOKUP(B105,RB!$A$3:$K$25,5,FALSE),VLOOKUP(B105,RB!$A$3:$K$25,6,FALSE)))))</f>
        <v/>
      </c>
      <c r="O105" s="17">
        <f>ROUND(IF(D105="",0,IF(T105="ok",IF(OR(J105=1.2,J105=1.3,J105=2.1,J105=3.1,J105=3.2,J105=3.3,J105=3.4),IF(N105*L105*K105&gt;VLOOKUP(B105,RB!$A$3:$K$25,8,FALSE),VLOOKUP(B105,RB!$A$3:$K$25,8,FALSE),N105*L105*K105),IF(H105*N105&gt;VLOOKUP(B105,RB!$A$3:$K$25,8,FALSE),VLOOKUP(B105,RB!$A$3:$K$25,8,FALSE),H105*N105)))),2)</f>
        <v>0</v>
      </c>
      <c r="P105" s="19">
        <f t="shared" si="11"/>
        <v>0</v>
      </c>
      <c r="Q105" s="17" t="str">
        <f>IF(D105="","",IF(L105&gt;=VLOOKUP(B105,RB!$A$3:$K$25,9,FALSE),1,0))</f>
        <v/>
      </c>
      <c r="R105" s="17" t="str">
        <f>IF(D105="","",IF(K105&gt;=VLOOKUP(B105,RB!$A$3:$K$25,10,FALSE),1,0))</f>
        <v/>
      </c>
      <c r="S105" s="17" t="str">
        <f t="shared" si="13"/>
        <v/>
      </c>
      <c r="T105" s="17" t="str">
        <f t="shared" si="12"/>
        <v/>
      </c>
      <c r="U105">
        <f>IF(C105="",0,VLOOKUP(J105,RB!$C$3:$L$25,10,FALSE))</f>
        <v>0</v>
      </c>
    </row>
    <row r="106" spans="1:21" x14ac:dyDescent="0.25">
      <c r="A106" s="1">
        <v>97</v>
      </c>
      <c r="B106" s="69"/>
      <c r="C106" s="74"/>
      <c r="D106" s="70"/>
      <c r="E106" s="70"/>
      <c r="F106" s="72"/>
      <c r="G106" s="72"/>
      <c r="H106" s="73"/>
      <c r="I106" s="73"/>
      <c r="J106" s="15" t="str">
        <f>IF(B106="","",VLOOKUP(B106,RB!$A$3:$K$25,3,FALSE))</f>
        <v/>
      </c>
      <c r="K106" s="16" t="str">
        <f>IF(D106="","",IF((E106-D106)+VLOOKUP(B106,RB!$A$3:$K$25,4,FALSE)&gt;VLOOKUP(B106,RB!$A$3:$K$25,11,FALSE),VLOOKUP(B106,RB!$A$3:$K$25,11,FALSE),(E106-D106)+VLOOKUP(B106,RB!$A$3:$K$25,4,FALSE)))</f>
        <v/>
      </c>
      <c r="L106" s="17" t="str">
        <f t="shared" ref="L106:L137" si="14">IF(B106="","",F106+G106)</f>
        <v/>
      </c>
      <c r="M106" s="17">
        <f t="shared" ref="M106:M137" si="15">IF(B106="",0,IF(H106-I106&lt;0,0,H106-I106))</f>
        <v>0</v>
      </c>
      <c r="N106" s="17" t="str">
        <f>IF(B106="","",IF(J106&lt;3,VLOOKUP(B106,RB!$A$3:$K$25,6,FALSE),IF(J106&gt;3,IF(K106=1,VLOOKUP(B106,RB!$A$3:$K$25,5,FALSE),VLOOKUP(B106,RB!$A$3:$K$25,6,FALSE)))))</f>
        <v/>
      </c>
      <c r="O106" s="17">
        <f>ROUND(IF(D106="",0,IF(T106="ok",IF(OR(J106=1.2,J106=1.3,J106=2.1,J106=3.1,J106=3.2,J106=3.3,J106=3.4),IF(N106*L106*K106&gt;VLOOKUP(B106,RB!$A$3:$K$25,8,FALSE),VLOOKUP(B106,RB!$A$3:$K$25,8,FALSE),N106*L106*K106),IF(H106*N106&gt;VLOOKUP(B106,RB!$A$3:$K$25,8,FALSE),VLOOKUP(B106,RB!$A$3:$K$25,8,FALSE),H106*N106)))),2)</f>
        <v>0</v>
      </c>
      <c r="P106" s="19">
        <f t="shared" ref="P106:P137" si="16">IF(B106="",0,IF(T106="ok",IF(M106&lt;O106,M106,O106),0))</f>
        <v>0</v>
      </c>
      <c r="Q106" s="17" t="str">
        <f>IF(D106="","",IF(L106&gt;=VLOOKUP(B106,RB!$A$3:$K$25,9,FALSE),1,0))</f>
        <v/>
      </c>
      <c r="R106" s="17" t="str">
        <f>IF(D106="","",IF(K106&gt;=VLOOKUP(B106,RB!$A$3:$K$25,10,FALSE),1,0))</f>
        <v/>
      </c>
      <c r="S106" s="17" t="str">
        <f t="shared" si="13"/>
        <v/>
      </c>
      <c r="T106" s="17" t="str">
        <f t="shared" ref="T106:T137" si="17">IF(D106="","",IF((Q106+R106+S106)=3,"ok","Falsch"))</f>
        <v/>
      </c>
      <c r="U106">
        <f>IF(C106="",0,VLOOKUP(J106,RB!$C$3:$L$25,10,FALSE))</f>
        <v>0</v>
      </c>
    </row>
    <row r="107" spans="1:21" x14ac:dyDescent="0.25">
      <c r="A107" s="1">
        <v>98</v>
      </c>
      <c r="B107" s="69"/>
      <c r="C107" s="74"/>
      <c r="D107" s="70"/>
      <c r="E107" s="70"/>
      <c r="F107" s="72"/>
      <c r="G107" s="72"/>
      <c r="H107" s="73"/>
      <c r="I107" s="73"/>
      <c r="J107" s="15" t="str">
        <f>IF(B107="","",VLOOKUP(B107,RB!$A$3:$K$25,3,FALSE))</f>
        <v/>
      </c>
      <c r="K107" s="16" t="str">
        <f>IF(D107="","",IF((E107-D107)+VLOOKUP(B107,RB!$A$3:$K$25,4,FALSE)&gt;VLOOKUP(B107,RB!$A$3:$K$25,11,FALSE),VLOOKUP(B107,RB!$A$3:$K$25,11,FALSE),(E107-D107)+VLOOKUP(B107,RB!$A$3:$K$25,4,FALSE)))</f>
        <v/>
      </c>
      <c r="L107" s="17" t="str">
        <f t="shared" si="14"/>
        <v/>
      </c>
      <c r="M107" s="17">
        <f t="shared" si="15"/>
        <v>0</v>
      </c>
      <c r="N107" s="17" t="str">
        <f>IF(B107="","",IF(J107&lt;3,VLOOKUP(B107,RB!$A$3:$K$25,6,FALSE),IF(J107&gt;3,IF(K107=1,VLOOKUP(B107,RB!$A$3:$K$25,5,FALSE),VLOOKUP(B107,RB!$A$3:$K$25,6,FALSE)))))</f>
        <v/>
      </c>
      <c r="O107" s="17">
        <f>ROUND(IF(D107="",0,IF(T107="ok",IF(OR(J107=1.2,J107=1.3,J107=2.1,J107=3.1,J107=3.2,J107=3.3,J107=3.4),IF(N107*L107*K107&gt;VLOOKUP(B107,RB!$A$3:$K$25,8,FALSE),VLOOKUP(B107,RB!$A$3:$K$25,8,FALSE),N107*L107*K107),IF(H107*N107&gt;VLOOKUP(B107,RB!$A$3:$K$25,8,FALSE),VLOOKUP(B107,RB!$A$3:$K$25,8,FALSE),H107*N107)))),2)</f>
        <v>0</v>
      </c>
      <c r="P107" s="19">
        <f t="shared" si="16"/>
        <v>0</v>
      </c>
      <c r="Q107" s="17" t="str">
        <f>IF(D107="","",IF(L107&gt;=VLOOKUP(B107,RB!$A$3:$K$25,9,FALSE),1,0))</f>
        <v/>
      </c>
      <c r="R107" s="17" t="str">
        <f>IF(D107="","",IF(K107&gt;=VLOOKUP(B107,RB!$A$3:$K$25,10,FALSE),1,0))</f>
        <v/>
      </c>
      <c r="S107" s="17" t="str">
        <f t="shared" si="13"/>
        <v/>
      </c>
      <c r="T107" s="17" t="str">
        <f t="shared" si="17"/>
        <v/>
      </c>
      <c r="U107">
        <f>IF(C107="",0,VLOOKUP(J107,RB!$C$3:$L$25,10,FALSE))</f>
        <v>0</v>
      </c>
    </row>
    <row r="108" spans="1:21" x14ac:dyDescent="0.25">
      <c r="A108" s="1">
        <v>99</v>
      </c>
      <c r="B108" s="69"/>
      <c r="C108" s="74"/>
      <c r="D108" s="70"/>
      <c r="E108" s="70"/>
      <c r="F108" s="72"/>
      <c r="G108" s="72"/>
      <c r="H108" s="73"/>
      <c r="I108" s="73"/>
      <c r="J108" s="15" t="str">
        <f>IF(B108="","",VLOOKUP(B108,RB!$A$3:$K$25,3,FALSE))</f>
        <v/>
      </c>
      <c r="K108" s="16" t="str">
        <f>IF(D108="","",IF((E108-D108)+VLOOKUP(B108,RB!$A$3:$K$25,4,FALSE)&gt;VLOOKUP(B108,RB!$A$3:$K$25,11,FALSE),VLOOKUP(B108,RB!$A$3:$K$25,11,FALSE),(E108-D108)+VLOOKUP(B108,RB!$A$3:$K$25,4,FALSE)))</f>
        <v/>
      </c>
      <c r="L108" s="17" t="str">
        <f t="shared" si="14"/>
        <v/>
      </c>
      <c r="M108" s="17">
        <f t="shared" si="15"/>
        <v>0</v>
      </c>
      <c r="N108" s="17" t="str">
        <f>IF(B108="","",IF(J108&lt;3,VLOOKUP(B108,RB!$A$3:$K$25,6,FALSE),IF(J108&gt;3,IF(K108=1,VLOOKUP(B108,RB!$A$3:$K$25,5,FALSE),VLOOKUP(B108,RB!$A$3:$K$25,6,FALSE)))))</f>
        <v/>
      </c>
      <c r="O108" s="17">
        <f>ROUND(IF(D108="",0,IF(T108="ok",IF(OR(J108=1.2,J108=1.3,J108=2.1,J108=3.1,J108=3.2,J108=3.3,J108=3.4),IF(N108*L108*K108&gt;VLOOKUP(B108,RB!$A$3:$K$25,8,FALSE),VLOOKUP(B108,RB!$A$3:$K$25,8,FALSE),N108*L108*K108),IF(H108*N108&gt;VLOOKUP(B108,RB!$A$3:$K$25,8,FALSE),VLOOKUP(B108,RB!$A$3:$K$25,8,FALSE),H108*N108)))),2)</f>
        <v>0</v>
      </c>
      <c r="P108" s="19">
        <f t="shared" si="16"/>
        <v>0</v>
      </c>
      <c r="Q108" s="17" t="str">
        <f>IF(D108="","",IF(L108&gt;=VLOOKUP(B108,RB!$A$3:$K$25,9,FALSE),1,0))</f>
        <v/>
      </c>
      <c r="R108" s="17" t="str">
        <f>IF(D108="","",IF(K108&gt;=VLOOKUP(B108,RB!$A$3:$K$25,10,FALSE),1,0))</f>
        <v/>
      </c>
      <c r="S108" s="17" t="str">
        <f t="shared" si="13"/>
        <v/>
      </c>
      <c r="T108" s="17" t="str">
        <f t="shared" si="17"/>
        <v/>
      </c>
      <c r="U108">
        <f>IF(C108="",0,VLOOKUP(J108,RB!$C$3:$L$25,10,FALSE))</f>
        <v>0</v>
      </c>
    </row>
    <row r="109" spans="1:21" x14ac:dyDescent="0.25">
      <c r="A109" s="1">
        <v>100</v>
      </c>
      <c r="B109" s="69"/>
      <c r="C109" s="74"/>
      <c r="D109" s="70"/>
      <c r="E109" s="70"/>
      <c r="F109" s="72"/>
      <c r="G109" s="72"/>
      <c r="H109" s="73"/>
      <c r="I109" s="73"/>
      <c r="J109" s="15" t="str">
        <f>IF(B109="","",VLOOKUP(B109,RB!$A$3:$K$25,3,FALSE))</f>
        <v/>
      </c>
      <c r="K109" s="16" t="str">
        <f>IF(D109="","",IF((E109-D109)+VLOOKUP(B109,RB!$A$3:$K$25,4,FALSE)&gt;VLOOKUP(B109,RB!$A$3:$K$25,11,FALSE),VLOOKUP(B109,RB!$A$3:$K$25,11,FALSE),(E109-D109)+VLOOKUP(B109,RB!$A$3:$K$25,4,FALSE)))</f>
        <v/>
      </c>
      <c r="L109" s="17" t="str">
        <f t="shared" si="14"/>
        <v/>
      </c>
      <c r="M109" s="17">
        <f t="shared" si="15"/>
        <v>0</v>
      </c>
      <c r="N109" s="17" t="str">
        <f>IF(B109="","",IF(J109&lt;3,VLOOKUP(B109,RB!$A$3:$K$25,6,FALSE),IF(J109&gt;3,IF(K109=1,VLOOKUP(B109,RB!$A$3:$K$25,5,FALSE),VLOOKUP(B109,RB!$A$3:$K$25,6,FALSE)))))</f>
        <v/>
      </c>
      <c r="O109" s="17">
        <f>ROUND(IF(D109="",0,IF(T109="ok",IF(OR(J109=1.2,J109=1.3,J109=2.1,J109=3.1,J109=3.2,J109=3.3,J109=3.4),IF(N109*L109*K109&gt;VLOOKUP(B109,RB!$A$3:$K$25,8,FALSE),VLOOKUP(B109,RB!$A$3:$K$25,8,FALSE),N109*L109*K109),IF(H109*N109&gt;VLOOKUP(B109,RB!$A$3:$K$25,8,FALSE),VLOOKUP(B109,RB!$A$3:$K$25,8,FALSE),H109*N109)))),2)</f>
        <v>0</v>
      </c>
      <c r="P109" s="19">
        <f t="shared" si="16"/>
        <v>0</v>
      </c>
      <c r="Q109" s="17" t="str">
        <f>IF(D109="","",IF(L109&gt;=VLOOKUP(B109,RB!$A$3:$K$25,9,FALSE),1,0))</f>
        <v/>
      </c>
      <c r="R109" s="17" t="str">
        <f>IF(D109="","",IF(K109&gt;=VLOOKUP(B109,RB!$A$3:$K$25,10,FALSE),1,0))</f>
        <v/>
      </c>
      <c r="S109" s="17" t="str">
        <f t="shared" si="13"/>
        <v/>
      </c>
      <c r="T109" s="17" t="str">
        <f t="shared" si="17"/>
        <v/>
      </c>
      <c r="U109">
        <f>IF(C109="",0,VLOOKUP(J109,RB!$C$3:$L$25,10,FALSE))</f>
        <v>0</v>
      </c>
    </row>
    <row r="110" spans="1:21" x14ac:dyDescent="0.25">
      <c r="A110" s="1">
        <v>101</v>
      </c>
      <c r="B110" s="69"/>
      <c r="C110" s="74"/>
      <c r="D110" s="70"/>
      <c r="E110" s="70"/>
      <c r="F110" s="72"/>
      <c r="G110" s="72"/>
      <c r="H110" s="73"/>
      <c r="I110" s="73"/>
      <c r="J110" s="15" t="str">
        <f>IF(B110="","",VLOOKUP(B110,RB!$A$3:$K$25,3,FALSE))</f>
        <v/>
      </c>
      <c r="K110" s="16" t="str">
        <f>IF(D110="","",IF((E110-D110)+VLOOKUP(B110,RB!$A$3:$K$25,4,FALSE)&gt;VLOOKUP(B110,RB!$A$3:$K$25,11,FALSE),VLOOKUP(B110,RB!$A$3:$K$25,11,FALSE),(E110-D110)+VLOOKUP(B110,RB!$A$3:$K$25,4,FALSE)))</f>
        <v/>
      </c>
      <c r="L110" s="17" t="str">
        <f t="shared" si="14"/>
        <v/>
      </c>
      <c r="M110" s="17">
        <f t="shared" si="15"/>
        <v>0</v>
      </c>
      <c r="N110" s="17" t="str">
        <f>IF(B110="","",IF(J110&lt;3,VLOOKUP(B110,RB!$A$3:$K$25,6,FALSE),IF(J110&gt;3,IF(K110=1,VLOOKUP(B110,RB!$A$3:$K$25,5,FALSE),VLOOKUP(B110,RB!$A$3:$K$25,6,FALSE)))))</f>
        <v/>
      </c>
      <c r="O110" s="17">
        <f>ROUND(IF(D110="",0,IF(T110="ok",IF(OR(J110=1.2,J110=1.3,J110=2.1,J110=3.1,J110=3.2,J110=3.3,J110=3.4),IF(N110*L110*K110&gt;VLOOKUP(B110,RB!$A$3:$K$25,8,FALSE),VLOOKUP(B110,RB!$A$3:$K$25,8,FALSE),N110*L110*K110),IF(H110*N110&gt;VLOOKUP(B110,RB!$A$3:$K$25,8,FALSE),VLOOKUP(B110,RB!$A$3:$K$25,8,FALSE),H110*N110)))),2)</f>
        <v>0</v>
      </c>
      <c r="P110" s="19">
        <f t="shared" si="16"/>
        <v>0</v>
      </c>
      <c r="Q110" s="17" t="str">
        <f>IF(D110="","",IF(L110&gt;=VLOOKUP(B110,RB!$A$3:$K$25,9,FALSE),1,0))</f>
        <v/>
      </c>
      <c r="R110" s="17" t="str">
        <f>IF(D110="","",IF(K110&gt;=VLOOKUP(B110,RB!$A$3:$K$25,10,FALSE),1,0))</f>
        <v/>
      </c>
      <c r="S110" s="17" t="str">
        <f t="shared" si="13"/>
        <v/>
      </c>
      <c r="T110" s="17" t="str">
        <f t="shared" si="17"/>
        <v/>
      </c>
      <c r="U110">
        <f>IF(C110="",0,VLOOKUP(J110,RB!$C$3:$L$25,10,FALSE))</f>
        <v>0</v>
      </c>
    </row>
    <row r="111" spans="1:21" x14ac:dyDescent="0.25">
      <c r="A111" s="1">
        <v>102</v>
      </c>
      <c r="B111" s="69"/>
      <c r="C111" s="74"/>
      <c r="D111" s="70"/>
      <c r="E111" s="70"/>
      <c r="F111" s="72"/>
      <c r="G111" s="72"/>
      <c r="H111" s="73"/>
      <c r="I111" s="73"/>
      <c r="J111" s="15" t="str">
        <f>IF(B111="","",VLOOKUP(B111,RB!$A$3:$K$25,3,FALSE))</f>
        <v/>
      </c>
      <c r="K111" s="16" t="str">
        <f>IF(D111="","",IF((E111-D111)+VLOOKUP(B111,RB!$A$3:$K$25,4,FALSE)&gt;VLOOKUP(B111,RB!$A$3:$K$25,11,FALSE),VLOOKUP(B111,RB!$A$3:$K$25,11,FALSE),(E111-D111)+VLOOKUP(B111,RB!$A$3:$K$25,4,FALSE)))</f>
        <v/>
      </c>
      <c r="L111" s="17" t="str">
        <f t="shared" si="14"/>
        <v/>
      </c>
      <c r="M111" s="17">
        <f t="shared" si="15"/>
        <v>0</v>
      </c>
      <c r="N111" s="17" t="str">
        <f>IF(B111="","",IF(J111&lt;3,VLOOKUP(B111,RB!$A$3:$K$25,6,FALSE),IF(J111&gt;3,IF(K111=1,VLOOKUP(B111,RB!$A$3:$K$25,5,FALSE),VLOOKUP(B111,RB!$A$3:$K$25,6,FALSE)))))</f>
        <v/>
      </c>
      <c r="O111" s="17">
        <f>ROUND(IF(D111="",0,IF(T111="ok",IF(OR(J111=1.2,J111=1.3,J111=2.1,J111=3.1,J111=3.2,J111=3.3,J111=3.4),IF(N111*L111*K111&gt;VLOOKUP(B111,RB!$A$3:$K$25,8,FALSE),VLOOKUP(B111,RB!$A$3:$K$25,8,FALSE),N111*L111*K111),IF(H111*N111&gt;VLOOKUP(B111,RB!$A$3:$K$25,8,FALSE),VLOOKUP(B111,RB!$A$3:$K$25,8,FALSE),H111*N111)))),2)</f>
        <v>0</v>
      </c>
      <c r="P111" s="19">
        <f t="shared" si="16"/>
        <v>0</v>
      </c>
      <c r="Q111" s="17" t="str">
        <f>IF(D111="","",IF(L111&gt;=VLOOKUP(B111,RB!$A$3:$K$25,9,FALSE),1,0))</f>
        <v/>
      </c>
      <c r="R111" s="17" t="str">
        <f>IF(D111="","",IF(K111&gt;=VLOOKUP(B111,RB!$A$3:$K$25,10,FALSE),1,0))</f>
        <v/>
      </c>
      <c r="S111" s="17" t="str">
        <f t="shared" si="13"/>
        <v/>
      </c>
      <c r="T111" s="17" t="str">
        <f t="shared" si="17"/>
        <v/>
      </c>
      <c r="U111">
        <f>IF(C111="",0,VLOOKUP(J111,RB!$C$3:$L$25,10,FALSE))</f>
        <v>0</v>
      </c>
    </row>
    <row r="112" spans="1:21" x14ac:dyDescent="0.25">
      <c r="A112" s="1">
        <v>103</v>
      </c>
      <c r="B112" s="69"/>
      <c r="C112" s="74"/>
      <c r="D112" s="70"/>
      <c r="E112" s="70"/>
      <c r="F112" s="72"/>
      <c r="G112" s="72"/>
      <c r="H112" s="73"/>
      <c r="I112" s="73"/>
      <c r="J112" s="15" t="str">
        <f>IF(B112="","",VLOOKUP(B112,RB!$A$3:$K$25,3,FALSE))</f>
        <v/>
      </c>
      <c r="K112" s="16" t="str">
        <f>IF(D112="","",IF((E112-D112)+VLOOKUP(B112,RB!$A$3:$K$25,4,FALSE)&gt;VLOOKUP(B112,RB!$A$3:$K$25,11,FALSE),VLOOKUP(B112,RB!$A$3:$K$25,11,FALSE),(E112-D112)+VLOOKUP(B112,RB!$A$3:$K$25,4,FALSE)))</f>
        <v/>
      </c>
      <c r="L112" s="17" t="str">
        <f t="shared" si="14"/>
        <v/>
      </c>
      <c r="M112" s="17">
        <f t="shared" si="15"/>
        <v>0</v>
      </c>
      <c r="N112" s="17" t="str">
        <f>IF(B112="","",IF(J112&lt;3,VLOOKUP(B112,RB!$A$3:$K$25,6,FALSE),IF(J112&gt;3,IF(K112=1,VLOOKUP(B112,RB!$A$3:$K$25,5,FALSE),VLOOKUP(B112,RB!$A$3:$K$25,6,FALSE)))))</f>
        <v/>
      </c>
      <c r="O112" s="17">
        <f>ROUND(IF(D112="",0,IF(T112="ok",IF(OR(J112=1.2,J112=1.3,J112=2.1,J112=3.1,J112=3.2,J112=3.3,J112=3.4),IF(N112*L112*K112&gt;VLOOKUP(B112,RB!$A$3:$K$25,8,FALSE),VLOOKUP(B112,RB!$A$3:$K$25,8,FALSE),N112*L112*K112),IF(H112*N112&gt;VLOOKUP(B112,RB!$A$3:$K$25,8,FALSE),VLOOKUP(B112,RB!$A$3:$K$25,8,FALSE),H112*N112)))),2)</f>
        <v>0</v>
      </c>
      <c r="P112" s="19">
        <f t="shared" si="16"/>
        <v>0</v>
      </c>
      <c r="Q112" s="17" t="str">
        <f>IF(D112="","",IF(L112&gt;=VLOOKUP(B112,RB!$A$3:$K$25,9,FALSE),1,0))</f>
        <v/>
      </c>
      <c r="R112" s="17" t="str">
        <f>IF(D112="","",IF(K112&gt;=VLOOKUP(B112,RB!$A$3:$K$25,10,FALSE),1,0))</f>
        <v/>
      </c>
      <c r="S112" s="17" t="str">
        <f t="shared" si="13"/>
        <v/>
      </c>
      <c r="T112" s="17" t="str">
        <f t="shared" si="17"/>
        <v/>
      </c>
      <c r="U112">
        <f>IF(C112="",0,VLOOKUP(J112,RB!$C$3:$L$25,10,FALSE))</f>
        <v>0</v>
      </c>
    </row>
    <row r="113" spans="1:21" x14ac:dyDescent="0.25">
      <c r="A113" s="1">
        <v>104</v>
      </c>
      <c r="B113" s="69"/>
      <c r="C113" s="74"/>
      <c r="D113" s="70"/>
      <c r="E113" s="70"/>
      <c r="F113" s="72"/>
      <c r="G113" s="72"/>
      <c r="H113" s="73"/>
      <c r="I113" s="73"/>
      <c r="J113" s="15" t="str">
        <f>IF(B113="","",VLOOKUP(B113,RB!$A$3:$K$25,3,FALSE))</f>
        <v/>
      </c>
      <c r="K113" s="16" t="str">
        <f>IF(D113="","",IF((E113-D113)+VLOOKUP(B113,RB!$A$3:$K$25,4,FALSE)&gt;VLOOKUP(B113,RB!$A$3:$K$25,11,FALSE),VLOOKUP(B113,RB!$A$3:$K$25,11,FALSE),(E113-D113)+VLOOKUP(B113,RB!$A$3:$K$25,4,FALSE)))</f>
        <v/>
      </c>
      <c r="L113" s="17" t="str">
        <f t="shared" si="14"/>
        <v/>
      </c>
      <c r="M113" s="17">
        <f t="shared" si="15"/>
        <v>0</v>
      </c>
      <c r="N113" s="17" t="str">
        <f>IF(B113="","",IF(J113&lt;3,VLOOKUP(B113,RB!$A$3:$K$25,6,FALSE),IF(J113&gt;3,IF(K113=1,VLOOKUP(B113,RB!$A$3:$K$25,5,FALSE),VLOOKUP(B113,RB!$A$3:$K$25,6,FALSE)))))</f>
        <v/>
      </c>
      <c r="O113" s="17">
        <f>ROUND(IF(D113="",0,IF(T113="ok",IF(OR(J113=1.2,J113=1.3,J113=2.1,J113=3.1,J113=3.2,J113=3.3,J113=3.4),IF(N113*L113*K113&gt;VLOOKUP(B113,RB!$A$3:$K$25,8,FALSE),VLOOKUP(B113,RB!$A$3:$K$25,8,FALSE),N113*L113*K113),IF(H113*N113&gt;VLOOKUP(B113,RB!$A$3:$K$25,8,FALSE),VLOOKUP(B113,RB!$A$3:$K$25,8,FALSE),H113*N113)))),2)</f>
        <v>0</v>
      </c>
      <c r="P113" s="19">
        <f t="shared" si="16"/>
        <v>0</v>
      </c>
      <c r="Q113" s="17" t="str">
        <f>IF(D113="","",IF(L113&gt;=VLOOKUP(B113,RB!$A$3:$K$25,9,FALSE),1,0))</f>
        <v/>
      </c>
      <c r="R113" s="17" t="str">
        <f>IF(D113="","",IF(K113&gt;=VLOOKUP(B113,RB!$A$3:$K$25,10,FALSE),1,0))</f>
        <v/>
      </c>
      <c r="S113" s="17" t="str">
        <f t="shared" si="13"/>
        <v/>
      </c>
      <c r="T113" s="17" t="str">
        <f t="shared" si="17"/>
        <v/>
      </c>
      <c r="U113">
        <f>IF(C113="",0,VLOOKUP(J113,RB!$C$3:$L$25,10,FALSE))</f>
        <v>0</v>
      </c>
    </row>
    <row r="114" spans="1:21" x14ac:dyDescent="0.25">
      <c r="A114" s="1">
        <v>105</v>
      </c>
      <c r="B114" s="69"/>
      <c r="C114" s="74"/>
      <c r="D114" s="70"/>
      <c r="E114" s="70"/>
      <c r="F114" s="72"/>
      <c r="G114" s="72"/>
      <c r="H114" s="73"/>
      <c r="I114" s="73"/>
      <c r="J114" s="15" t="str">
        <f>IF(B114="","",VLOOKUP(B114,RB!$A$3:$K$25,3,FALSE))</f>
        <v/>
      </c>
      <c r="K114" s="16" t="str">
        <f>IF(D114="","",IF((E114-D114)+VLOOKUP(B114,RB!$A$3:$K$25,4,FALSE)&gt;VLOOKUP(B114,RB!$A$3:$K$25,11,FALSE),VLOOKUP(B114,RB!$A$3:$K$25,11,FALSE),(E114-D114)+VLOOKUP(B114,RB!$A$3:$K$25,4,FALSE)))</f>
        <v/>
      </c>
      <c r="L114" s="17" t="str">
        <f t="shared" si="14"/>
        <v/>
      </c>
      <c r="M114" s="17">
        <f t="shared" si="15"/>
        <v>0</v>
      </c>
      <c r="N114" s="17" t="str">
        <f>IF(B114="","",IF(J114&lt;3,VLOOKUP(B114,RB!$A$3:$K$25,6,FALSE),IF(J114&gt;3,IF(K114=1,VLOOKUP(B114,RB!$A$3:$K$25,5,FALSE),VLOOKUP(B114,RB!$A$3:$K$25,6,FALSE)))))</f>
        <v/>
      </c>
      <c r="O114" s="17">
        <f>ROUND(IF(D114="",0,IF(T114="ok",IF(OR(J114=1.2,J114=1.3,J114=2.1,J114=3.1,J114=3.2,J114=3.3,J114=3.4),IF(N114*L114*K114&gt;VLOOKUP(B114,RB!$A$3:$K$25,8,FALSE),VLOOKUP(B114,RB!$A$3:$K$25,8,FALSE),N114*L114*K114),IF(H114*N114&gt;VLOOKUP(B114,RB!$A$3:$K$25,8,FALSE),VLOOKUP(B114,RB!$A$3:$K$25,8,FALSE),H114*N114)))),2)</f>
        <v>0</v>
      </c>
      <c r="P114" s="19">
        <f t="shared" si="16"/>
        <v>0</v>
      </c>
      <c r="Q114" s="17" t="str">
        <f>IF(D114="","",IF(L114&gt;=VLOOKUP(B114,RB!$A$3:$K$25,9,FALSE),1,0))</f>
        <v/>
      </c>
      <c r="R114" s="17" t="str">
        <f>IF(D114="","",IF(K114&gt;=VLOOKUP(B114,RB!$A$3:$K$25,10,FALSE),1,0))</f>
        <v/>
      </c>
      <c r="S114" s="17" t="str">
        <f t="shared" si="13"/>
        <v/>
      </c>
      <c r="T114" s="17" t="str">
        <f t="shared" si="17"/>
        <v/>
      </c>
      <c r="U114">
        <f>IF(C114="",0,VLOOKUP(J114,RB!$C$3:$L$25,10,FALSE))</f>
        <v>0</v>
      </c>
    </row>
    <row r="115" spans="1:21" x14ac:dyDescent="0.25">
      <c r="A115" s="1">
        <v>106</v>
      </c>
      <c r="B115" s="69"/>
      <c r="C115" s="74"/>
      <c r="D115" s="70"/>
      <c r="E115" s="70"/>
      <c r="F115" s="72"/>
      <c r="G115" s="72"/>
      <c r="H115" s="73"/>
      <c r="I115" s="73"/>
      <c r="J115" s="15" t="str">
        <f>IF(B115="","",VLOOKUP(B115,RB!$A$3:$K$25,3,FALSE))</f>
        <v/>
      </c>
      <c r="K115" s="16" t="str">
        <f>IF(D115="","",IF((E115-D115)+VLOOKUP(B115,RB!$A$3:$K$25,4,FALSE)&gt;VLOOKUP(B115,RB!$A$3:$K$25,11,FALSE),VLOOKUP(B115,RB!$A$3:$K$25,11,FALSE),(E115-D115)+VLOOKUP(B115,RB!$A$3:$K$25,4,FALSE)))</f>
        <v/>
      </c>
      <c r="L115" s="17" t="str">
        <f t="shared" si="14"/>
        <v/>
      </c>
      <c r="M115" s="17">
        <f t="shared" si="15"/>
        <v>0</v>
      </c>
      <c r="N115" s="17" t="str">
        <f>IF(B115="","",IF(J115&lt;3,VLOOKUP(B115,RB!$A$3:$K$25,6,FALSE),IF(J115&gt;3,IF(K115=1,VLOOKUP(B115,RB!$A$3:$K$25,5,FALSE),VLOOKUP(B115,RB!$A$3:$K$25,6,FALSE)))))</f>
        <v/>
      </c>
      <c r="O115" s="17">
        <f>ROUND(IF(D115="",0,IF(T115="ok",IF(OR(J115=1.2,J115=1.3,J115=2.1,J115=3.1,J115=3.2,J115=3.3,J115=3.4),IF(N115*L115*K115&gt;VLOOKUP(B115,RB!$A$3:$K$25,8,FALSE),VLOOKUP(B115,RB!$A$3:$K$25,8,FALSE),N115*L115*K115),IF(H115*N115&gt;VLOOKUP(B115,RB!$A$3:$K$25,8,FALSE),VLOOKUP(B115,RB!$A$3:$K$25,8,FALSE),H115*N115)))),2)</f>
        <v>0</v>
      </c>
      <c r="P115" s="19">
        <f t="shared" si="16"/>
        <v>0</v>
      </c>
      <c r="Q115" s="17" t="str">
        <f>IF(D115="","",IF(L115&gt;=VLOOKUP(B115,RB!$A$3:$K$25,9,FALSE),1,0))</f>
        <v/>
      </c>
      <c r="R115" s="17" t="str">
        <f>IF(D115="","",IF(K115&gt;=VLOOKUP(B115,RB!$A$3:$K$25,10,FALSE),1,0))</f>
        <v/>
      </c>
      <c r="S115" s="17" t="str">
        <f t="shared" si="13"/>
        <v/>
      </c>
      <c r="T115" s="17" t="str">
        <f t="shared" si="17"/>
        <v/>
      </c>
      <c r="U115">
        <f>IF(C115="",0,VLOOKUP(J115,RB!$C$3:$L$25,10,FALSE))</f>
        <v>0</v>
      </c>
    </row>
    <row r="116" spans="1:21" x14ac:dyDescent="0.25">
      <c r="A116" s="1">
        <v>107</v>
      </c>
      <c r="B116" s="69"/>
      <c r="C116" s="74"/>
      <c r="D116" s="70"/>
      <c r="E116" s="70"/>
      <c r="F116" s="72"/>
      <c r="G116" s="72"/>
      <c r="H116" s="73"/>
      <c r="I116" s="73"/>
      <c r="J116" s="15" t="str">
        <f>IF(B116="","",VLOOKUP(B116,RB!$A$3:$K$25,3,FALSE))</f>
        <v/>
      </c>
      <c r="K116" s="16" t="str">
        <f>IF(D116="","",IF((E116-D116)+VLOOKUP(B116,RB!$A$3:$K$25,4,FALSE)&gt;VLOOKUP(B116,RB!$A$3:$K$25,11,FALSE),VLOOKUP(B116,RB!$A$3:$K$25,11,FALSE),(E116-D116)+VLOOKUP(B116,RB!$A$3:$K$25,4,FALSE)))</f>
        <v/>
      </c>
      <c r="L116" s="17" t="str">
        <f t="shared" si="14"/>
        <v/>
      </c>
      <c r="M116" s="17">
        <f t="shared" si="15"/>
        <v>0</v>
      </c>
      <c r="N116" s="17" t="str">
        <f>IF(B116="","",IF(J116&lt;3,VLOOKUP(B116,RB!$A$3:$K$25,6,FALSE),IF(J116&gt;3,IF(K116=1,VLOOKUP(B116,RB!$A$3:$K$25,5,FALSE),VLOOKUP(B116,RB!$A$3:$K$25,6,FALSE)))))</f>
        <v/>
      </c>
      <c r="O116" s="17">
        <f>ROUND(IF(D116="",0,IF(T116="ok",IF(OR(J116=1.2,J116=1.3,J116=2.1,J116=3.1,J116=3.2,J116=3.3,J116=3.4),IF(N116*L116*K116&gt;VLOOKUP(B116,RB!$A$3:$K$25,8,FALSE),VLOOKUP(B116,RB!$A$3:$K$25,8,FALSE),N116*L116*K116),IF(H116*N116&gt;VLOOKUP(B116,RB!$A$3:$K$25,8,FALSE),VLOOKUP(B116,RB!$A$3:$K$25,8,FALSE),H116*N116)))),2)</f>
        <v>0</v>
      </c>
      <c r="P116" s="19">
        <f t="shared" si="16"/>
        <v>0</v>
      </c>
      <c r="Q116" s="17" t="str">
        <f>IF(D116="","",IF(L116&gt;=VLOOKUP(B116,RB!$A$3:$K$25,9,FALSE),1,0))</f>
        <v/>
      </c>
      <c r="R116" s="17" t="str">
        <f>IF(D116="","",IF(K116&gt;=VLOOKUP(B116,RB!$A$3:$K$25,10,FALSE),1,0))</f>
        <v/>
      </c>
      <c r="S116" s="17" t="str">
        <f t="shared" si="13"/>
        <v/>
      </c>
      <c r="T116" s="17" t="str">
        <f t="shared" si="17"/>
        <v/>
      </c>
      <c r="U116">
        <f>IF(C116="",0,VLOOKUP(J116,RB!$C$3:$L$25,10,FALSE))</f>
        <v>0</v>
      </c>
    </row>
    <row r="117" spans="1:21" x14ac:dyDescent="0.25">
      <c r="A117" s="1">
        <v>108</v>
      </c>
      <c r="B117" s="69"/>
      <c r="C117" s="74"/>
      <c r="D117" s="70"/>
      <c r="E117" s="70"/>
      <c r="F117" s="72"/>
      <c r="G117" s="72"/>
      <c r="H117" s="73"/>
      <c r="I117" s="73"/>
      <c r="J117" s="15" t="str">
        <f>IF(B117="","",VLOOKUP(B117,RB!$A$3:$K$25,3,FALSE))</f>
        <v/>
      </c>
      <c r="K117" s="16" t="str">
        <f>IF(D117="","",IF((E117-D117)+VLOOKUP(B117,RB!$A$3:$K$25,4,FALSE)&gt;VLOOKUP(B117,RB!$A$3:$K$25,11,FALSE),VLOOKUP(B117,RB!$A$3:$K$25,11,FALSE),(E117-D117)+VLOOKUP(B117,RB!$A$3:$K$25,4,FALSE)))</f>
        <v/>
      </c>
      <c r="L117" s="17" t="str">
        <f t="shared" si="14"/>
        <v/>
      </c>
      <c r="M117" s="17">
        <f t="shared" si="15"/>
        <v>0</v>
      </c>
      <c r="N117" s="17" t="str">
        <f>IF(B117="","",IF(J117&lt;3,VLOOKUP(B117,RB!$A$3:$K$25,6,FALSE),IF(J117&gt;3,IF(K117=1,VLOOKUP(B117,RB!$A$3:$K$25,5,FALSE),VLOOKUP(B117,RB!$A$3:$K$25,6,FALSE)))))</f>
        <v/>
      </c>
      <c r="O117" s="17">
        <f>ROUND(IF(D117="",0,IF(T117="ok",IF(OR(J117=1.2,J117=1.3,J117=2.1,J117=3.1,J117=3.2,J117=3.3,J117=3.4),IF(N117*L117*K117&gt;VLOOKUP(B117,RB!$A$3:$K$25,8,FALSE),VLOOKUP(B117,RB!$A$3:$K$25,8,FALSE),N117*L117*K117),IF(H117*N117&gt;VLOOKUP(B117,RB!$A$3:$K$25,8,FALSE),VLOOKUP(B117,RB!$A$3:$K$25,8,FALSE),H117*N117)))),2)</f>
        <v>0</v>
      </c>
      <c r="P117" s="19">
        <f t="shared" si="16"/>
        <v>0</v>
      </c>
      <c r="Q117" s="17" t="str">
        <f>IF(D117="","",IF(L117&gt;=VLOOKUP(B117,RB!$A$3:$K$25,9,FALSE),1,0))</f>
        <v/>
      </c>
      <c r="R117" s="17" t="str">
        <f>IF(D117="","",IF(K117&gt;=VLOOKUP(B117,RB!$A$3:$K$25,10,FALSE),1,0))</f>
        <v/>
      </c>
      <c r="S117" s="17" t="str">
        <f t="shared" si="13"/>
        <v/>
      </c>
      <c r="T117" s="17" t="str">
        <f t="shared" si="17"/>
        <v/>
      </c>
      <c r="U117">
        <f>IF(C117="",0,VLOOKUP(J117,RB!$C$3:$L$25,10,FALSE))</f>
        <v>0</v>
      </c>
    </row>
    <row r="118" spans="1:21" x14ac:dyDescent="0.25">
      <c r="A118" s="1">
        <v>109</v>
      </c>
      <c r="B118" s="69"/>
      <c r="C118" s="74"/>
      <c r="D118" s="70"/>
      <c r="E118" s="70"/>
      <c r="F118" s="72"/>
      <c r="G118" s="72"/>
      <c r="H118" s="73"/>
      <c r="I118" s="73"/>
      <c r="J118" s="15" t="str">
        <f>IF(B118="","",VLOOKUP(B118,RB!$A$3:$K$25,3,FALSE))</f>
        <v/>
      </c>
      <c r="K118" s="16" t="str">
        <f>IF(D118="","",IF((E118-D118)+VLOOKUP(B118,RB!$A$3:$K$25,4,FALSE)&gt;VLOOKUP(B118,RB!$A$3:$K$25,11,FALSE),VLOOKUP(B118,RB!$A$3:$K$25,11,FALSE),(E118-D118)+VLOOKUP(B118,RB!$A$3:$K$25,4,FALSE)))</f>
        <v/>
      </c>
      <c r="L118" s="17" t="str">
        <f t="shared" si="14"/>
        <v/>
      </c>
      <c r="M118" s="17">
        <f t="shared" si="15"/>
        <v>0</v>
      </c>
      <c r="N118" s="17" t="str">
        <f>IF(B118="","",IF(J118&lt;3,VLOOKUP(B118,RB!$A$3:$K$25,6,FALSE),IF(J118&gt;3,IF(K118=1,VLOOKUP(B118,RB!$A$3:$K$25,5,FALSE),VLOOKUP(B118,RB!$A$3:$K$25,6,FALSE)))))</f>
        <v/>
      </c>
      <c r="O118" s="17">
        <f>ROUND(IF(D118="",0,IF(T118="ok",IF(OR(J118=1.2,J118=1.3,J118=2.1,J118=3.1,J118=3.2,J118=3.3,J118=3.4),IF(N118*L118*K118&gt;VLOOKUP(B118,RB!$A$3:$K$25,8,FALSE),VLOOKUP(B118,RB!$A$3:$K$25,8,FALSE),N118*L118*K118),IF(H118*N118&gt;VLOOKUP(B118,RB!$A$3:$K$25,8,FALSE),VLOOKUP(B118,RB!$A$3:$K$25,8,FALSE),H118*N118)))),2)</f>
        <v>0</v>
      </c>
      <c r="P118" s="19">
        <f t="shared" si="16"/>
        <v>0</v>
      </c>
      <c r="Q118" s="17" t="str">
        <f>IF(D118="","",IF(L118&gt;=VLOOKUP(B118,RB!$A$3:$K$25,9,FALSE),1,0))</f>
        <v/>
      </c>
      <c r="R118" s="17" t="str">
        <f>IF(D118="","",IF(K118&gt;=VLOOKUP(B118,RB!$A$3:$K$25,10,FALSE),1,0))</f>
        <v/>
      </c>
      <c r="S118" s="17" t="str">
        <f t="shared" si="13"/>
        <v/>
      </c>
      <c r="T118" s="17" t="str">
        <f t="shared" si="17"/>
        <v/>
      </c>
      <c r="U118">
        <f>IF(C118="",0,VLOOKUP(J118,RB!$C$3:$L$25,10,FALSE))</f>
        <v>0</v>
      </c>
    </row>
    <row r="119" spans="1:21" x14ac:dyDescent="0.25">
      <c r="A119" s="1">
        <v>110</v>
      </c>
      <c r="B119" s="69"/>
      <c r="C119" s="74"/>
      <c r="D119" s="70"/>
      <c r="E119" s="70"/>
      <c r="F119" s="72"/>
      <c r="G119" s="72"/>
      <c r="H119" s="73"/>
      <c r="I119" s="73"/>
      <c r="J119" s="15" t="str">
        <f>IF(B119="","",VLOOKUP(B119,RB!$A$3:$K$25,3,FALSE))</f>
        <v/>
      </c>
      <c r="K119" s="16" t="str">
        <f>IF(D119="","",IF((E119-D119)+VLOOKUP(B119,RB!$A$3:$K$25,4,FALSE)&gt;VLOOKUP(B119,RB!$A$3:$K$25,11,FALSE),VLOOKUP(B119,RB!$A$3:$K$25,11,FALSE),(E119-D119)+VLOOKUP(B119,RB!$A$3:$K$25,4,FALSE)))</f>
        <v/>
      </c>
      <c r="L119" s="17" t="str">
        <f t="shared" si="14"/>
        <v/>
      </c>
      <c r="M119" s="17">
        <f t="shared" si="15"/>
        <v>0</v>
      </c>
      <c r="N119" s="17" t="str">
        <f>IF(B119="","",IF(J119&lt;3,VLOOKUP(B119,RB!$A$3:$K$25,6,FALSE),IF(J119&gt;3,IF(K119=1,VLOOKUP(B119,RB!$A$3:$K$25,5,FALSE),VLOOKUP(B119,RB!$A$3:$K$25,6,FALSE)))))</f>
        <v/>
      </c>
      <c r="O119" s="17">
        <f>ROUND(IF(D119="",0,IF(T119="ok",IF(OR(J119=1.2,J119=1.3,J119=2.1,J119=3.1,J119=3.2,J119=3.3,J119=3.4),IF(N119*L119*K119&gt;VLOOKUP(B119,RB!$A$3:$K$25,8,FALSE),VLOOKUP(B119,RB!$A$3:$K$25,8,FALSE),N119*L119*K119),IF(H119*N119&gt;VLOOKUP(B119,RB!$A$3:$K$25,8,FALSE),VLOOKUP(B119,RB!$A$3:$K$25,8,FALSE),H119*N119)))),2)</f>
        <v>0</v>
      </c>
      <c r="P119" s="19">
        <f t="shared" si="16"/>
        <v>0</v>
      </c>
      <c r="Q119" s="17" t="str">
        <f>IF(D119="","",IF(L119&gt;=VLOOKUP(B119,RB!$A$3:$K$25,9,FALSE),1,0))</f>
        <v/>
      </c>
      <c r="R119" s="17" t="str">
        <f>IF(D119="","",IF(K119&gt;=VLOOKUP(B119,RB!$A$3:$K$25,10,FALSE),1,0))</f>
        <v/>
      </c>
      <c r="S119" s="17" t="str">
        <f t="shared" si="13"/>
        <v/>
      </c>
      <c r="T119" s="17" t="str">
        <f t="shared" si="17"/>
        <v/>
      </c>
      <c r="U119">
        <f>IF(C119="",0,VLOOKUP(J119,RB!$C$3:$L$25,10,FALSE))</f>
        <v>0</v>
      </c>
    </row>
    <row r="120" spans="1:21" x14ac:dyDescent="0.25">
      <c r="A120" s="1">
        <v>111</v>
      </c>
      <c r="B120" s="69"/>
      <c r="C120" s="74"/>
      <c r="D120" s="70"/>
      <c r="E120" s="70"/>
      <c r="F120" s="72"/>
      <c r="G120" s="72"/>
      <c r="H120" s="73"/>
      <c r="I120" s="73"/>
      <c r="J120" s="15" t="str">
        <f>IF(B120="","",VLOOKUP(B120,RB!$A$3:$K$25,3,FALSE))</f>
        <v/>
      </c>
      <c r="K120" s="16" t="str">
        <f>IF(D120="","",IF((E120-D120)+VLOOKUP(B120,RB!$A$3:$K$25,4,FALSE)&gt;VLOOKUP(B120,RB!$A$3:$K$25,11,FALSE),VLOOKUP(B120,RB!$A$3:$K$25,11,FALSE),(E120-D120)+VLOOKUP(B120,RB!$A$3:$K$25,4,FALSE)))</f>
        <v/>
      </c>
      <c r="L120" s="17" t="str">
        <f t="shared" si="14"/>
        <v/>
      </c>
      <c r="M120" s="17">
        <f t="shared" si="15"/>
        <v>0</v>
      </c>
      <c r="N120" s="17" t="str">
        <f>IF(B120="","",IF(J120&lt;3,VLOOKUP(B120,RB!$A$3:$K$25,6,FALSE),IF(J120&gt;3,IF(K120=1,VLOOKUP(B120,RB!$A$3:$K$25,5,FALSE),VLOOKUP(B120,RB!$A$3:$K$25,6,FALSE)))))</f>
        <v/>
      </c>
      <c r="O120" s="17">
        <f>ROUND(IF(D120="",0,IF(T120="ok",IF(OR(J120=1.2,J120=1.3,J120=2.1,J120=3.1,J120=3.2,J120=3.3,J120=3.4),IF(N120*L120*K120&gt;VLOOKUP(B120,RB!$A$3:$K$25,8,FALSE),VLOOKUP(B120,RB!$A$3:$K$25,8,FALSE),N120*L120*K120),IF(H120*N120&gt;VLOOKUP(B120,RB!$A$3:$K$25,8,FALSE),VLOOKUP(B120,RB!$A$3:$K$25,8,FALSE),H120*N120)))),2)</f>
        <v>0</v>
      </c>
      <c r="P120" s="19">
        <f t="shared" si="16"/>
        <v>0</v>
      </c>
      <c r="Q120" s="17" t="str">
        <f>IF(D120="","",IF(L120&gt;=VLOOKUP(B120,RB!$A$3:$K$25,9,FALSE),1,0))</f>
        <v/>
      </c>
      <c r="R120" s="17" t="str">
        <f>IF(D120="","",IF(K120&gt;=VLOOKUP(B120,RB!$A$3:$K$25,10,FALSE),1,0))</f>
        <v/>
      </c>
      <c r="S120" s="17" t="str">
        <f t="shared" si="13"/>
        <v/>
      </c>
      <c r="T120" s="17" t="str">
        <f t="shared" si="17"/>
        <v/>
      </c>
      <c r="U120">
        <f>IF(C120="",0,VLOOKUP(J120,RB!$C$3:$L$25,10,FALSE))</f>
        <v>0</v>
      </c>
    </row>
    <row r="121" spans="1:21" x14ac:dyDescent="0.25">
      <c r="A121" s="1">
        <v>112</v>
      </c>
      <c r="B121" s="69"/>
      <c r="C121" s="74"/>
      <c r="D121" s="70"/>
      <c r="E121" s="70"/>
      <c r="F121" s="72"/>
      <c r="G121" s="72"/>
      <c r="H121" s="73"/>
      <c r="I121" s="73"/>
      <c r="J121" s="15" t="str">
        <f>IF(B121="","",VLOOKUP(B121,RB!$A$3:$K$25,3,FALSE))</f>
        <v/>
      </c>
      <c r="K121" s="16" t="str">
        <f>IF(D121="","",IF((E121-D121)+VLOOKUP(B121,RB!$A$3:$K$25,4,FALSE)&gt;VLOOKUP(B121,RB!$A$3:$K$25,11,FALSE),VLOOKUP(B121,RB!$A$3:$K$25,11,FALSE),(E121-D121)+VLOOKUP(B121,RB!$A$3:$K$25,4,FALSE)))</f>
        <v/>
      </c>
      <c r="L121" s="17" t="str">
        <f t="shared" si="14"/>
        <v/>
      </c>
      <c r="M121" s="17">
        <f t="shared" si="15"/>
        <v>0</v>
      </c>
      <c r="N121" s="17" t="str">
        <f>IF(B121="","",IF(J121&lt;3,VLOOKUP(B121,RB!$A$3:$K$25,6,FALSE),IF(J121&gt;3,IF(K121=1,VLOOKUP(B121,RB!$A$3:$K$25,5,FALSE),VLOOKUP(B121,RB!$A$3:$K$25,6,FALSE)))))</f>
        <v/>
      </c>
      <c r="O121" s="17">
        <f>ROUND(IF(D121="",0,IF(T121="ok",IF(OR(J121=1.2,J121=1.3,J121=2.1,J121=3.1,J121=3.2,J121=3.3,J121=3.4),IF(N121*L121*K121&gt;VLOOKUP(B121,RB!$A$3:$K$25,8,FALSE),VLOOKUP(B121,RB!$A$3:$K$25,8,FALSE),N121*L121*K121),IF(H121*N121&gt;VLOOKUP(B121,RB!$A$3:$K$25,8,FALSE),VLOOKUP(B121,RB!$A$3:$K$25,8,FALSE),H121*N121)))),2)</f>
        <v>0</v>
      </c>
      <c r="P121" s="19">
        <f t="shared" si="16"/>
        <v>0</v>
      </c>
      <c r="Q121" s="17" t="str">
        <f>IF(D121="","",IF(L121&gt;=VLOOKUP(B121,RB!$A$3:$K$25,9,FALSE),1,0))</f>
        <v/>
      </c>
      <c r="R121" s="17" t="str">
        <f>IF(D121="","",IF(K121&gt;=VLOOKUP(B121,RB!$A$3:$K$25,10,FALSE),1,0))</f>
        <v/>
      </c>
      <c r="S121" s="17" t="str">
        <f t="shared" si="13"/>
        <v/>
      </c>
      <c r="T121" s="17" t="str">
        <f t="shared" si="17"/>
        <v/>
      </c>
      <c r="U121">
        <f>IF(C121="",0,VLOOKUP(J121,RB!$C$3:$L$25,10,FALSE))</f>
        <v>0</v>
      </c>
    </row>
    <row r="122" spans="1:21" x14ac:dyDescent="0.25">
      <c r="A122" s="1">
        <v>113</v>
      </c>
      <c r="B122" s="69"/>
      <c r="C122" s="74"/>
      <c r="D122" s="70"/>
      <c r="E122" s="70"/>
      <c r="F122" s="72"/>
      <c r="G122" s="72"/>
      <c r="H122" s="73"/>
      <c r="I122" s="73"/>
      <c r="J122" s="15" t="str">
        <f>IF(B122="","",VLOOKUP(B122,RB!$A$3:$K$25,3,FALSE))</f>
        <v/>
      </c>
      <c r="K122" s="16" t="str">
        <f>IF(D122="","",IF((E122-D122)+VLOOKUP(B122,RB!$A$3:$K$25,4,FALSE)&gt;VLOOKUP(B122,RB!$A$3:$K$25,11,FALSE),VLOOKUP(B122,RB!$A$3:$K$25,11,FALSE),(E122-D122)+VLOOKUP(B122,RB!$A$3:$K$25,4,FALSE)))</f>
        <v/>
      </c>
      <c r="L122" s="17" t="str">
        <f t="shared" si="14"/>
        <v/>
      </c>
      <c r="M122" s="17">
        <f t="shared" si="15"/>
        <v>0</v>
      </c>
      <c r="N122" s="17" t="str">
        <f>IF(B122="","",IF(J122&lt;3,VLOOKUP(B122,RB!$A$3:$K$25,6,FALSE),IF(J122&gt;3,IF(K122=1,VLOOKUP(B122,RB!$A$3:$K$25,5,FALSE),VLOOKUP(B122,RB!$A$3:$K$25,6,FALSE)))))</f>
        <v/>
      </c>
      <c r="O122" s="17">
        <f>ROUND(IF(D122="",0,IF(T122="ok",IF(OR(J122=1.2,J122=1.3,J122=2.1,J122=3.1,J122=3.2,J122=3.3,J122=3.4),IF(N122*L122*K122&gt;VLOOKUP(B122,RB!$A$3:$K$25,8,FALSE),VLOOKUP(B122,RB!$A$3:$K$25,8,FALSE),N122*L122*K122),IF(H122*N122&gt;VLOOKUP(B122,RB!$A$3:$K$25,8,FALSE),VLOOKUP(B122,RB!$A$3:$K$25,8,FALSE),H122*N122)))),2)</f>
        <v>0</v>
      </c>
      <c r="P122" s="19">
        <f t="shared" si="16"/>
        <v>0</v>
      </c>
      <c r="Q122" s="17" t="str">
        <f>IF(D122="","",IF(L122&gt;=VLOOKUP(B122,RB!$A$3:$K$25,9,FALSE),1,0))</f>
        <v/>
      </c>
      <c r="R122" s="17" t="str">
        <f>IF(D122="","",IF(K122&gt;=VLOOKUP(B122,RB!$A$3:$K$25,10,FALSE),1,0))</f>
        <v/>
      </c>
      <c r="S122" s="17" t="str">
        <f t="shared" si="13"/>
        <v/>
      </c>
      <c r="T122" s="17" t="str">
        <f t="shared" si="17"/>
        <v/>
      </c>
      <c r="U122">
        <f>IF(C122="",0,VLOOKUP(J122,RB!$C$3:$L$25,10,FALSE))</f>
        <v>0</v>
      </c>
    </row>
    <row r="123" spans="1:21" x14ac:dyDescent="0.25">
      <c r="A123" s="1">
        <v>114</v>
      </c>
      <c r="B123" s="69"/>
      <c r="C123" s="74"/>
      <c r="D123" s="70"/>
      <c r="E123" s="70"/>
      <c r="F123" s="72"/>
      <c r="G123" s="72"/>
      <c r="H123" s="73"/>
      <c r="I123" s="73"/>
      <c r="J123" s="15" t="str">
        <f>IF(B123="","",VLOOKUP(B123,RB!$A$3:$K$25,3,FALSE))</f>
        <v/>
      </c>
      <c r="K123" s="16" t="str">
        <f>IF(D123="","",IF((E123-D123)+VLOOKUP(B123,RB!$A$3:$K$25,4,FALSE)&gt;VLOOKUP(B123,RB!$A$3:$K$25,11,FALSE),VLOOKUP(B123,RB!$A$3:$K$25,11,FALSE),(E123-D123)+VLOOKUP(B123,RB!$A$3:$K$25,4,FALSE)))</f>
        <v/>
      </c>
      <c r="L123" s="17" t="str">
        <f t="shared" si="14"/>
        <v/>
      </c>
      <c r="M123" s="17">
        <f t="shared" si="15"/>
        <v>0</v>
      </c>
      <c r="N123" s="17" t="str">
        <f>IF(B123="","",IF(J123&lt;3,VLOOKUP(B123,RB!$A$3:$K$25,6,FALSE),IF(J123&gt;3,IF(K123=1,VLOOKUP(B123,RB!$A$3:$K$25,5,FALSE),VLOOKUP(B123,RB!$A$3:$K$25,6,FALSE)))))</f>
        <v/>
      </c>
      <c r="O123" s="17">
        <f>ROUND(IF(D123="",0,IF(T123="ok",IF(OR(J123=1.2,J123=1.3,J123=2.1,J123=3.1,J123=3.2,J123=3.3,J123=3.4),IF(N123*L123*K123&gt;VLOOKUP(B123,RB!$A$3:$K$25,8,FALSE),VLOOKUP(B123,RB!$A$3:$K$25,8,FALSE),N123*L123*K123),IF(H123*N123&gt;VLOOKUP(B123,RB!$A$3:$K$25,8,FALSE),VLOOKUP(B123,RB!$A$3:$K$25,8,FALSE),H123*N123)))),2)</f>
        <v>0</v>
      </c>
      <c r="P123" s="19">
        <f t="shared" si="16"/>
        <v>0</v>
      </c>
      <c r="Q123" s="17" t="str">
        <f>IF(D123="","",IF(L123&gt;=VLOOKUP(B123,RB!$A$3:$K$25,9,FALSE),1,0))</f>
        <v/>
      </c>
      <c r="R123" s="17" t="str">
        <f>IF(D123="","",IF(K123&gt;=VLOOKUP(B123,RB!$A$3:$K$25,10,FALSE),1,0))</f>
        <v/>
      </c>
      <c r="S123" s="17" t="str">
        <f t="shared" si="13"/>
        <v/>
      </c>
      <c r="T123" s="17" t="str">
        <f t="shared" si="17"/>
        <v/>
      </c>
      <c r="U123">
        <f>IF(C123="",0,VLOOKUP(J123,RB!$C$3:$L$25,10,FALSE))</f>
        <v>0</v>
      </c>
    </row>
    <row r="124" spans="1:21" x14ac:dyDescent="0.25">
      <c r="A124" s="1">
        <v>115</v>
      </c>
      <c r="B124" s="69"/>
      <c r="C124" s="74"/>
      <c r="D124" s="70"/>
      <c r="E124" s="70"/>
      <c r="F124" s="72"/>
      <c r="G124" s="72"/>
      <c r="H124" s="73"/>
      <c r="I124" s="73"/>
      <c r="J124" s="15" t="str">
        <f>IF(B124="","",VLOOKUP(B124,RB!$A$3:$K$25,3,FALSE))</f>
        <v/>
      </c>
      <c r="K124" s="16" t="str">
        <f>IF(D124="","",IF((E124-D124)+VLOOKUP(B124,RB!$A$3:$K$25,4,FALSE)&gt;VLOOKUP(B124,RB!$A$3:$K$25,11,FALSE),VLOOKUP(B124,RB!$A$3:$K$25,11,FALSE),(E124-D124)+VLOOKUP(B124,RB!$A$3:$K$25,4,FALSE)))</f>
        <v/>
      </c>
      <c r="L124" s="17" t="str">
        <f t="shared" si="14"/>
        <v/>
      </c>
      <c r="M124" s="17">
        <f t="shared" si="15"/>
        <v>0</v>
      </c>
      <c r="N124" s="17" t="str">
        <f>IF(B124="","",IF(J124&lt;3,VLOOKUP(B124,RB!$A$3:$K$25,6,FALSE),IF(J124&gt;3,IF(K124=1,VLOOKUP(B124,RB!$A$3:$K$25,5,FALSE),VLOOKUP(B124,RB!$A$3:$K$25,6,FALSE)))))</f>
        <v/>
      </c>
      <c r="O124" s="17">
        <f>ROUND(IF(D124="",0,IF(T124="ok",IF(OR(J124=1.2,J124=1.3,J124=2.1,J124=3.1,J124=3.2,J124=3.3,J124=3.4),IF(N124*L124*K124&gt;VLOOKUP(B124,RB!$A$3:$K$25,8,FALSE),VLOOKUP(B124,RB!$A$3:$K$25,8,FALSE),N124*L124*K124),IF(H124*N124&gt;VLOOKUP(B124,RB!$A$3:$K$25,8,FALSE),VLOOKUP(B124,RB!$A$3:$K$25,8,FALSE),H124*N124)))),2)</f>
        <v>0</v>
      </c>
      <c r="P124" s="19">
        <f t="shared" si="16"/>
        <v>0</v>
      </c>
      <c r="Q124" s="17" t="str">
        <f>IF(D124="","",IF(L124&gt;=VLOOKUP(B124,RB!$A$3:$K$25,9,FALSE),1,0))</f>
        <v/>
      </c>
      <c r="R124" s="17" t="str">
        <f>IF(D124="","",IF(K124&gt;=VLOOKUP(B124,RB!$A$3:$K$25,10,FALSE),1,0))</f>
        <v/>
      </c>
      <c r="S124" s="17" t="str">
        <f t="shared" si="13"/>
        <v/>
      </c>
      <c r="T124" s="17" t="str">
        <f t="shared" si="17"/>
        <v/>
      </c>
      <c r="U124">
        <f>IF(C124="",0,VLOOKUP(J124,RB!$C$3:$L$25,10,FALSE))</f>
        <v>0</v>
      </c>
    </row>
    <row r="125" spans="1:21" x14ac:dyDescent="0.25">
      <c r="A125" s="1">
        <v>116</v>
      </c>
      <c r="B125" s="69"/>
      <c r="C125" s="74"/>
      <c r="D125" s="70"/>
      <c r="E125" s="70"/>
      <c r="F125" s="72"/>
      <c r="G125" s="72"/>
      <c r="H125" s="73"/>
      <c r="I125" s="73"/>
      <c r="J125" s="15" t="str">
        <f>IF(B125="","",VLOOKUP(B125,RB!$A$3:$K$25,3,FALSE))</f>
        <v/>
      </c>
      <c r="K125" s="16" t="str">
        <f>IF(D125="","",IF((E125-D125)+VLOOKUP(B125,RB!$A$3:$K$25,4,FALSE)&gt;VLOOKUP(B125,RB!$A$3:$K$25,11,FALSE),VLOOKUP(B125,RB!$A$3:$K$25,11,FALSE),(E125-D125)+VLOOKUP(B125,RB!$A$3:$K$25,4,FALSE)))</f>
        <v/>
      </c>
      <c r="L125" s="17" t="str">
        <f t="shared" si="14"/>
        <v/>
      </c>
      <c r="M125" s="17">
        <f t="shared" si="15"/>
        <v>0</v>
      </c>
      <c r="N125" s="17" t="str">
        <f>IF(B125="","",IF(J125&lt;3,VLOOKUP(B125,RB!$A$3:$K$25,6,FALSE),IF(J125&gt;3,IF(K125=1,VLOOKUP(B125,RB!$A$3:$K$25,5,FALSE),VLOOKUP(B125,RB!$A$3:$K$25,6,FALSE)))))</f>
        <v/>
      </c>
      <c r="O125" s="17">
        <f>ROUND(IF(D125="",0,IF(T125="ok",IF(OR(J125=1.2,J125=1.3,J125=2.1,J125=3.1,J125=3.2,J125=3.3,J125=3.4),IF(N125*L125*K125&gt;VLOOKUP(B125,RB!$A$3:$K$25,8,FALSE),VLOOKUP(B125,RB!$A$3:$K$25,8,FALSE),N125*L125*K125),IF(H125*N125&gt;VLOOKUP(B125,RB!$A$3:$K$25,8,FALSE),VLOOKUP(B125,RB!$A$3:$K$25,8,FALSE),H125*N125)))),2)</f>
        <v>0</v>
      </c>
      <c r="P125" s="19">
        <f t="shared" si="16"/>
        <v>0</v>
      </c>
      <c r="Q125" s="17" t="str">
        <f>IF(D125="","",IF(L125&gt;=VLOOKUP(B125,RB!$A$3:$K$25,9,FALSE),1,0))</f>
        <v/>
      </c>
      <c r="R125" s="17" t="str">
        <f>IF(D125="","",IF(K125&gt;=VLOOKUP(B125,RB!$A$3:$K$25,10,FALSE),1,0))</f>
        <v/>
      </c>
      <c r="S125" s="17" t="str">
        <f t="shared" si="13"/>
        <v/>
      </c>
      <c r="T125" s="17" t="str">
        <f t="shared" si="17"/>
        <v/>
      </c>
      <c r="U125">
        <f>IF(C125="",0,VLOOKUP(J125,RB!$C$3:$L$25,10,FALSE))</f>
        <v>0</v>
      </c>
    </row>
    <row r="126" spans="1:21" x14ac:dyDescent="0.25">
      <c r="A126" s="1">
        <v>117</v>
      </c>
      <c r="B126" s="69"/>
      <c r="C126" s="74"/>
      <c r="D126" s="70"/>
      <c r="E126" s="70"/>
      <c r="F126" s="72"/>
      <c r="G126" s="72"/>
      <c r="H126" s="73"/>
      <c r="I126" s="73"/>
      <c r="J126" s="15" t="str">
        <f>IF(B126="","",VLOOKUP(B126,RB!$A$3:$K$25,3,FALSE))</f>
        <v/>
      </c>
      <c r="K126" s="16" t="str">
        <f>IF(D126="","",IF((E126-D126)+VLOOKUP(B126,RB!$A$3:$K$25,4,FALSE)&gt;VLOOKUP(B126,RB!$A$3:$K$25,11,FALSE),VLOOKUP(B126,RB!$A$3:$K$25,11,FALSE),(E126-D126)+VLOOKUP(B126,RB!$A$3:$K$25,4,FALSE)))</f>
        <v/>
      </c>
      <c r="L126" s="17" t="str">
        <f t="shared" si="14"/>
        <v/>
      </c>
      <c r="M126" s="17">
        <f t="shared" si="15"/>
        <v>0</v>
      </c>
      <c r="N126" s="17" t="str">
        <f>IF(B126="","",IF(J126&lt;3,VLOOKUP(B126,RB!$A$3:$K$25,6,FALSE),IF(J126&gt;3,IF(K126=1,VLOOKUP(B126,RB!$A$3:$K$25,5,FALSE),VLOOKUP(B126,RB!$A$3:$K$25,6,FALSE)))))</f>
        <v/>
      </c>
      <c r="O126" s="17">
        <f>ROUND(IF(D126="",0,IF(T126="ok",IF(OR(J126=1.2,J126=1.3,J126=2.1,J126=3.1,J126=3.2,J126=3.3,J126=3.4),IF(N126*L126*K126&gt;VLOOKUP(B126,RB!$A$3:$K$25,8,FALSE),VLOOKUP(B126,RB!$A$3:$K$25,8,FALSE),N126*L126*K126),IF(H126*N126&gt;VLOOKUP(B126,RB!$A$3:$K$25,8,FALSE),VLOOKUP(B126,RB!$A$3:$K$25,8,FALSE),H126*N126)))),2)</f>
        <v>0</v>
      </c>
      <c r="P126" s="19">
        <f t="shared" si="16"/>
        <v>0</v>
      </c>
      <c r="Q126" s="17" t="str">
        <f>IF(D126="","",IF(L126&gt;=VLOOKUP(B126,RB!$A$3:$K$25,9,FALSE),1,0))</f>
        <v/>
      </c>
      <c r="R126" s="17" t="str">
        <f>IF(D126="","",IF(K126&gt;=VLOOKUP(B126,RB!$A$3:$K$25,10,FALSE),1,0))</f>
        <v/>
      </c>
      <c r="S126" s="17" t="str">
        <f t="shared" si="13"/>
        <v/>
      </c>
      <c r="T126" s="17" t="str">
        <f t="shared" si="17"/>
        <v/>
      </c>
      <c r="U126">
        <f>IF(C126="",0,VLOOKUP(J126,RB!$C$3:$L$25,10,FALSE))</f>
        <v>0</v>
      </c>
    </row>
    <row r="127" spans="1:21" x14ac:dyDescent="0.25">
      <c r="A127" s="1">
        <v>118</v>
      </c>
      <c r="B127" s="69"/>
      <c r="C127" s="74"/>
      <c r="D127" s="70"/>
      <c r="E127" s="70"/>
      <c r="F127" s="72"/>
      <c r="G127" s="72"/>
      <c r="H127" s="73"/>
      <c r="I127" s="73"/>
      <c r="J127" s="15" t="str">
        <f>IF(B127="","",VLOOKUP(B127,RB!$A$3:$K$25,3,FALSE))</f>
        <v/>
      </c>
      <c r="K127" s="16" t="str">
        <f>IF(D127="","",IF((E127-D127)+VLOOKUP(B127,RB!$A$3:$K$25,4,FALSE)&gt;VLOOKUP(B127,RB!$A$3:$K$25,11,FALSE),VLOOKUP(B127,RB!$A$3:$K$25,11,FALSE),(E127-D127)+VLOOKUP(B127,RB!$A$3:$K$25,4,FALSE)))</f>
        <v/>
      </c>
      <c r="L127" s="17" t="str">
        <f t="shared" si="14"/>
        <v/>
      </c>
      <c r="M127" s="17">
        <f t="shared" si="15"/>
        <v>0</v>
      </c>
      <c r="N127" s="17" t="str">
        <f>IF(B127="","",IF(J127&lt;3,VLOOKUP(B127,RB!$A$3:$K$25,6,FALSE),IF(J127&gt;3,IF(K127=1,VLOOKUP(B127,RB!$A$3:$K$25,5,FALSE),VLOOKUP(B127,RB!$A$3:$K$25,6,FALSE)))))</f>
        <v/>
      </c>
      <c r="O127" s="17">
        <f>ROUND(IF(D127="",0,IF(T127="ok",IF(OR(J127=1.2,J127=1.3,J127=2.1,J127=3.1,J127=3.2,J127=3.3,J127=3.4),IF(N127*L127*K127&gt;VLOOKUP(B127,RB!$A$3:$K$25,8,FALSE),VLOOKUP(B127,RB!$A$3:$K$25,8,FALSE),N127*L127*K127),IF(H127*N127&gt;VLOOKUP(B127,RB!$A$3:$K$25,8,FALSE),VLOOKUP(B127,RB!$A$3:$K$25,8,FALSE),H127*N127)))),2)</f>
        <v>0</v>
      </c>
      <c r="P127" s="19">
        <f t="shared" si="16"/>
        <v>0</v>
      </c>
      <c r="Q127" s="17" t="str">
        <f>IF(D127="","",IF(L127&gt;=VLOOKUP(B127,RB!$A$3:$K$25,9,FALSE),1,0))</f>
        <v/>
      </c>
      <c r="R127" s="17" t="str">
        <f>IF(D127="","",IF(K127&gt;=VLOOKUP(B127,RB!$A$3:$K$25,10,FALSE),1,0))</f>
        <v/>
      </c>
      <c r="S127" s="17" t="str">
        <f t="shared" si="13"/>
        <v/>
      </c>
      <c r="T127" s="17" t="str">
        <f t="shared" si="17"/>
        <v/>
      </c>
      <c r="U127">
        <f>IF(C127="",0,VLOOKUP(J127,RB!$C$3:$L$25,10,FALSE))</f>
        <v>0</v>
      </c>
    </row>
    <row r="128" spans="1:21" x14ac:dyDescent="0.25">
      <c r="A128" s="1">
        <v>119</v>
      </c>
      <c r="B128" s="69"/>
      <c r="C128" s="74"/>
      <c r="D128" s="70"/>
      <c r="E128" s="70"/>
      <c r="F128" s="72"/>
      <c r="G128" s="72"/>
      <c r="H128" s="73"/>
      <c r="I128" s="73"/>
      <c r="J128" s="15" t="str">
        <f>IF(B128="","",VLOOKUP(B128,RB!$A$3:$K$25,3,FALSE))</f>
        <v/>
      </c>
      <c r="K128" s="16" t="str">
        <f>IF(D128="","",IF((E128-D128)+VLOOKUP(B128,RB!$A$3:$K$25,4,FALSE)&gt;VLOOKUP(B128,RB!$A$3:$K$25,11,FALSE),VLOOKUP(B128,RB!$A$3:$K$25,11,FALSE),(E128-D128)+VLOOKUP(B128,RB!$A$3:$K$25,4,FALSE)))</f>
        <v/>
      </c>
      <c r="L128" s="17" t="str">
        <f t="shared" si="14"/>
        <v/>
      </c>
      <c r="M128" s="17">
        <f t="shared" si="15"/>
        <v>0</v>
      </c>
      <c r="N128" s="17" t="str">
        <f>IF(B128="","",IF(J128&lt;3,VLOOKUP(B128,RB!$A$3:$K$25,6,FALSE),IF(J128&gt;3,IF(K128=1,VLOOKUP(B128,RB!$A$3:$K$25,5,FALSE),VLOOKUP(B128,RB!$A$3:$K$25,6,FALSE)))))</f>
        <v/>
      </c>
      <c r="O128" s="17">
        <f>ROUND(IF(D128="",0,IF(T128="ok",IF(OR(J128=1.2,J128=1.3,J128=2.1,J128=3.1,J128=3.2,J128=3.3,J128=3.4),IF(N128*L128*K128&gt;VLOOKUP(B128,RB!$A$3:$K$25,8,FALSE),VLOOKUP(B128,RB!$A$3:$K$25,8,FALSE),N128*L128*K128),IF(H128*N128&gt;VLOOKUP(B128,RB!$A$3:$K$25,8,FALSE),VLOOKUP(B128,RB!$A$3:$K$25,8,FALSE),H128*N128)))),2)</f>
        <v>0</v>
      </c>
      <c r="P128" s="19">
        <f t="shared" si="16"/>
        <v>0</v>
      </c>
      <c r="Q128" s="17" t="str">
        <f>IF(D128="","",IF(L128&gt;=VLOOKUP(B128,RB!$A$3:$K$25,9,FALSE),1,0))</f>
        <v/>
      </c>
      <c r="R128" s="17" t="str">
        <f>IF(D128="","",IF(K128&gt;=VLOOKUP(B128,RB!$A$3:$K$25,10,FALSE),1,0))</f>
        <v/>
      </c>
      <c r="S128" s="17" t="str">
        <f t="shared" si="13"/>
        <v/>
      </c>
      <c r="T128" s="17" t="str">
        <f t="shared" si="17"/>
        <v/>
      </c>
      <c r="U128">
        <f>IF(C128="",0,VLOOKUP(J128,RB!$C$3:$L$25,10,FALSE))</f>
        <v>0</v>
      </c>
    </row>
    <row r="129" spans="1:21" x14ac:dyDescent="0.25">
      <c r="A129" s="1">
        <v>120</v>
      </c>
      <c r="B129" s="69"/>
      <c r="C129" s="74"/>
      <c r="D129" s="70"/>
      <c r="E129" s="70"/>
      <c r="F129" s="72"/>
      <c r="G129" s="72"/>
      <c r="H129" s="73"/>
      <c r="I129" s="73"/>
      <c r="J129" s="15" t="str">
        <f>IF(B129="","",VLOOKUP(B129,RB!$A$3:$K$25,3,FALSE))</f>
        <v/>
      </c>
      <c r="K129" s="16" t="str">
        <f>IF(D129="","",IF((E129-D129)+VLOOKUP(B129,RB!$A$3:$K$25,4,FALSE)&gt;VLOOKUP(B129,RB!$A$3:$K$25,11,FALSE),VLOOKUP(B129,RB!$A$3:$K$25,11,FALSE),(E129-D129)+VLOOKUP(B129,RB!$A$3:$K$25,4,FALSE)))</f>
        <v/>
      </c>
      <c r="L129" s="17" t="str">
        <f t="shared" si="14"/>
        <v/>
      </c>
      <c r="M129" s="17">
        <f t="shared" si="15"/>
        <v>0</v>
      </c>
      <c r="N129" s="17" t="str">
        <f>IF(B129="","",IF(J129&lt;3,VLOOKUP(B129,RB!$A$3:$K$25,6,FALSE),IF(J129&gt;3,IF(K129=1,VLOOKUP(B129,RB!$A$3:$K$25,5,FALSE),VLOOKUP(B129,RB!$A$3:$K$25,6,FALSE)))))</f>
        <v/>
      </c>
      <c r="O129" s="17">
        <f>ROUND(IF(D129="",0,IF(T129="ok",IF(OR(J129=1.2,J129=1.3,J129=2.1,J129=3.1,J129=3.2,J129=3.3,J129=3.4),IF(N129*L129*K129&gt;VLOOKUP(B129,RB!$A$3:$K$25,8,FALSE),VLOOKUP(B129,RB!$A$3:$K$25,8,FALSE),N129*L129*K129),IF(H129*N129&gt;VLOOKUP(B129,RB!$A$3:$K$25,8,FALSE),VLOOKUP(B129,RB!$A$3:$K$25,8,FALSE),H129*N129)))),2)</f>
        <v>0</v>
      </c>
      <c r="P129" s="19">
        <f t="shared" si="16"/>
        <v>0</v>
      </c>
      <c r="Q129" s="17" t="str">
        <f>IF(D129="","",IF(L129&gt;=VLOOKUP(B129,RB!$A$3:$K$25,9,FALSE),1,0))</f>
        <v/>
      </c>
      <c r="R129" s="17" t="str">
        <f>IF(D129="","",IF(K129&gt;=VLOOKUP(B129,RB!$A$3:$K$25,10,FALSE),1,0))</f>
        <v/>
      </c>
      <c r="S129" s="17" t="str">
        <f t="shared" si="13"/>
        <v/>
      </c>
      <c r="T129" s="17" t="str">
        <f t="shared" si="17"/>
        <v/>
      </c>
      <c r="U129">
        <f>IF(C129="",0,VLOOKUP(J129,RB!$C$3:$L$25,10,FALSE))</f>
        <v>0</v>
      </c>
    </row>
    <row r="130" spans="1:21" x14ac:dyDescent="0.25">
      <c r="A130" s="1">
        <v>121</v>
      </c>
      <c r="B130" s="69"/>
      <c r="C130" s="74"/>
      <c r="D130" s="70"/>
      <c r="E130" s="70"/>
      <c r="F130" s="72"/>
      <c r="G130" s="72"/>
      <c r="H130" s="73"/>
      <c r="I130" s="73"/>
      <c r="J130" s="15" t="str">
        <f>IF(B130="","",VLOOKUP(B130,RB!$A$3:$K$25,3,FALSE))</f>
        <v/>
      </c>
      <c r="K130" s="16" t="str">
        <f>IF(D130="","",IF((E130-D130)+VLOOKUP(B130,RB!$A$3:$K$25,4,FALSE)&gt;VLOOKUP(B130,RB!$A$3:$K$25,11,FALSE),VLOOKUP(B130,RB!$A$3:$K$25,11,FALSE),(E130-D130)+VLOOKUP(B130,RB!$A$3:$K$25,4,FALSE)))</f>
        <v/>
      </c>
      <c r="L130" s="17" t="str">
        <f t="shared" si="14"/>
        <v/>
      </c>
      <c r="M130" s="17">
        <f t="shared" si="15"/>
        <v>0</v>
      </c>
      <c r="N130" s="17" t="str">
        <f>IF(B130="","",IF(J130&lt;3,VLOOKUP(B130,RB!$A$3:$K$25,6,FALSE),IF(J130&gt;3,IF(K130=1,VLOOKUP(B130,RB!$A$3:$K$25,5,FALSE),VLOOKUP(B130,RB!$A$3:$K$25,6,FALSE)))))</f>
        <v/>
      </c>
      <c r="O130" s="17">
        <f>ROUND(IF(D130="",0,IF(T130="ok",IF(OR(J130=1.2,J130=1.3,J130=2.1,J130=3.1,J130=3.2,J130=3.3,J130=3.4),IF(N130*L130*K130&gt;VLOOKUP(B130,RB!$A$3:$K$25,8,FALSE),VLOOKUP(B130,RB!$A$3:$K$25,8,FALSE),N130*L130*K130),IF(H130*N130&gt;VLOOKUP(B130,RB!$A$3:$K$25,8,FALSE),VLOOKUP(B130,RB!$A$3:$K$25,8,FALSE),H130*N130)))),2)</f>
        <v>0</v>
      </c>
      <c r="P130" s="19">
        <f t="shared" si="16"/>
        <v>0</v>
      </c>
      <c r="Q130" s="17" t="str">
        <f>IF(D130="","",IF(L130&gt;=VLOOKUP(B130,RB!$A$3:$K$25,9,FALSE),1,0))</f>
        <v/>
      </c>
      <c r="R130" s="17" t="str">
        <f>IF(D130="","",IF(K130&gt;=VLOOKUP(B130,RB!$A$3:$K$25,10,FALSE),1,0))</f>
        <v/>
      </c>
      <c r="S130" s="17" t="str">
        <f t="shared" si="13"/>
        <v/>
      </c>
      <c r="T130" s="17" t="str">
        <f t="shared" si="17"/>
        <v/>
      </c>
      <c r="U130">
        <f>IF(C130="",0,VLOOKUP(J130,RB!$C$3:$L$25,10,FALSE))</f>
        <v>0</v>
      </c>
    </row>
    <row r="131" spans="1:21" x14ac:dyDescent="0.25">
      <c r="A131" s="1">
        <v>122</v>
      </c>
      <c r="B131" s="69"/>
      <c r="C131" s="74"/>
      <c r="D131" s="70"/>
      <c r="E131" s="70"/>
      <c r="F131" s="72"/>
      <c r="G131" s="72"/>
      <c r="H131" s="73"/>
      <c r="I131" s="73"/>
      <c r="J131" s="15" t="str">
        <f>IF(B131="","",VLOOKUP(B131,RB!$A$3:$K$25,3,FALSE))</f>
        <v/>
      </c>
      <c r="K131" s="16" t="str">
        <f>IF(D131="","",IF((E131-D131)+VLOOKUP(B131,RB!$A$3:$K$25,4,FALSE)&gt;VLOOKUP(B131,RB!$A$3:$K$25,11,FALSE),VLOOKUP(B131,RB!$A$3:$K$25,11,FALSE),(E131-D131)+VLOOKUP(B131,RB!$A$3:$K$25,4,FALSE)))</f>
        <v/>
      </c>
      <c r="L131" s="17" t="str">
        <f t="shared" si="14"/>
        <v/>
      </c>
      <c r="M131" s="17">
        <f t="shared" si="15"/>
        <v>0</v>
      </c>
      <c r="N131" s="17" t="str">
        <f>IF(B131="","",IF(J131&lt;3,VLOOKUP(B131,RB!$A$3:$K$25,6,FALSE),IF(J131&gt;3,IF(K131=1,VLOOKUP(B131,RB!$A$3:$K$25,5,FALSE),VLOOKUP(B131,RB!$A$3:$K$25,6,FALSE)))))</f>
        <v/>
      </c>
      <c r="O131" s="17">
        <f>ROUND(IF(D131="",0,IF(T131="ok",IF(OR(J131=1.2,J131=1.3,J131=2.1,J131=3.1,J131=3.2,J131=3.3,J131=3.4),IF(N131*L131*K131&gt;VLOOKUP(B131,RB!$A$3:$K$25,8,FALSE),VLOOKUP(B131,RB!$A$3:$K$25,8,FALSE),N131*L131*K131),IF(H131*N131&gt;VLOOKUP(B131,RB!$A$3:$K$25,8,FALSE),VLOOKUP(B131,RB!$A$3:$K$25,8,FALSE),H131*N131)))),2)</f>
        <v>0</v>
      </c>
      <c r="P131" s="19">
        <f t="shared" si="16"/>
        <v>0</v>
      </c>
      <c r="Q131" s="17" t="str">
        <f>IF(D131="","",IF(L131&gt;=VLOOKUP(B131,RB!$A$3:$K$25,9,FALSE),1,0))</f>
        <v/>
      </c>
      <c r="R131" s="17" t="str">
        <f>IF(D131="","",IF(K131&gt;=VLOOKUP(B131,RB!$A$3:$K$25,10,FALSE),1,0))</f>
        <v/>
      </c>
      <c r="S131" s="17" t="str">
        <f t="shared" si="13"/>
        <v/>
      </c>
      <c r="T131" s="17" t="str">
        <f t="shared" si="17"/>
        <v/>
      </c>
      <c r="U131">
        <f>IF(C131="",0,VLOOKUP(J131,RB!$C$3:$L$25,10,FALSE))</f>
        <v>0</v>
      </c>
    </row>
    <row r="132" spans="1:21" x14ac:dyDescent="0.25">
      <c r="A132" s="1">
        <v>123</v>
      </c>
      <c r="B132" s="69"/>
      <c r="C132" s="74"/>
      <c r="D132" s="70"/>
      <c r="E132" s="70"/>
      <c r="F132" s="72"/>
      <c r="G132" s="72"/>
      <c r="H132" s="73"/>
      <c r="I132" s="73"/>
      <c r="J132" s="15" t="str">
        <f>IF(B132="","",VLOOKUP(B132,RB!$A$3:$K$25,3,FALSE))</f>
        <v/>
      </c>
      <c r="K132" s="16" t="str">
        <f>IF(D132="","",IF((E132-D132)+VLOOKUP(B132,RB!$A$3:$K$25,4,FALSE)&gt;VLOOKUP(B132,RB!$A$3:$K$25,11,FALSE),VLOOKUP(B132,RB!$A$3:$K$25,11,FALSE),(E132-D132)+VLOOKUP(B132,RB!$A$3:$K$25,4,FALSE)))</f>
        <v/>
      </c>
      <c r="L132" s="17" t="str">
        <f t="shared" si="14"/>
        <v/>
      </c>
      <c r="M132" s="17">
        <f t="shared" si="15"/>
        <v>0</v>
      </c>
      <c r="N132" s="17" t="str">
        <f>IF(B132="","",IF(J132&lt;3,VLOOKUP(B132,RB!$A$3:$K$25,6,FALSE),IF(J132&gt;3,IF(K132=1,VLOOKUP(B132,RB!$A$3:$K$25,5,FALSE),VLOOKUP(B132,RB!$A$3:$K$25,6,FALSE)))))</f>
        <v/>
      </c>
      <c r="O132" s="17">
        <f>ROUND(IF(D132="",0,IF(T132="ok",IF(OR(J132=1.2,J132=1.3,J132=2.1,J132=3.1,J132=3.2,J132=3.3,J132=3.4),IF(N132*L132*K132&gt;VLOOKUP(B132,RB!$A$3:$K$25,8,FALSE),VLOOKUP(B132,RB!$A$3:$K$25,8,FALSE),N132*L132*K132),IF(H132*N132&gt;VLOOKUP(B132,RB!$A$3:$K$25,8,FALSE),VLOOKUP(B132,RB!$A$3:$K$25,8,FALSE),H132*N132)))),2)</f>
        <v>0</v>
      </c>
      <c r="P132" s="19">
        <f t="shared" si="16"/>
        <v>0</v>
      </c>
      <c r="Q132" s="17" t="str">
        <f>IF(D132="","",IF(L132&gt;=VLOOKUP(B132,RB!$A$3:$K$25,9,FALSE),1,0))</f>
        <v/>
      </c>
      <c r="R132" s="17" t="str">
        <f>IF(D132="","",IF(K132&gt;=VLOOKUP(B132,RB!$A$3:$K$25,10,FALSE),1,0))</f>
        <v/>
      </c>
      <c r="S132" s="17" t="str">
        <f t="shared" si="13"/>
        <v/>
      </c>
      <c r="T132" s="17" t="str">
        <f t="shared" si="17"/>
        <v/>
      </c>
      <c r="U132">
        <f>IF(C132="",0,VLOOKUP(J132,RB!$C$3:$L$25,10,FALSE))</f>
        <v>0</v>
      </c>
    </row>
    <row r="133" spans="1:21" x14ac:dyDescent="0.25">
      <c r="A133" s="1">
        <v>124</v>
      </c>
      <c r="B133" s="69"/>
      <c r="C133" s="74"/>
      <c r="D133" s="70"/>
      <c r="E133" s="70"/>
      <c r="F133" s="72"/>
      <c r="G133" s="72"/>
      <c r="H133" s="73"/>
      <c r="I133" s="73"/>
      <c r="J133" s="15" t="str">
        <f>IF(B133="","",VLOOKUP(B133,RB!$A$3:$K$25,3,FALSE))</f>
        <v/>
      </c>
      <c r="K133" s="16" t="str">
        <f>IF(D133="","",IF((E133-D133)+VLOOKUP(B133,RB!$A$3:$K$25,4,FALSE)&gt;VLOOKUP(B133,RB!$A$3:$K$25,11,FALSE),VLOOKUP(B133,RB!$A$3:$K$25,11,FALSE),(E133-D133)+VLOOKUP(B133,RB!$A$3:$K$25,4,FALSE)))</f>
        <v/>
      </c>
      <c r="L133" s="17" t="str">
        <f t="shared" si="14"/>
        <v/>
      </c>
      <c r="M133" s="17">
        <f t="shared" si="15"/>
        <v>0</v>
      </c>
      <c r="N133" s="17" t="str">
        <f>IF(B133="","",IF(J133&lt;3,VLOOKUP(B133,RB!$A$3:$K$25,6,FALSE),IF(J133&gt;3,IF(K133=1,VLOOKUP(B133,RB!$A$3:$K$25,5,FALSE),VLOOKUP(B133,RB!$A$3:$K$25,6,FALSE)))))</f>
        <v/>
      </c>
      <c r="O133" s="17">
        <f>ROUND(IF(D133="",0,IF(T133="ok",IF(OR(J133=1.2,J133=1.3,J133=2.1,J133=3.1,J133=3.2,J133=3.3,J133=3.4),IF(N133*L133*K133&gt;VLOOKUP(B133,RB!$A$3:$K$25,8,FALSE),VLOOKUP(B133,RB!$A$3:$K$25,8,FALSE),N133*L133*K133),IF(H133*N133&gt;VLOOKUP(B133,RB!$A$3:$K$25,8,FALSE),VLOOKUP(B133,RB!$A$3:$K$25,8,FALSE),H133*N133)))),2)</f>
        <v>0</v>
      </c>
      <c r="P133" s="19">
        <f t="shared" si="16"/>
        <v>0</v>
      </c>
      <c r="Q133" s="17" t="str">
        <f>IF(D133="","",IF(L133&gt;=VLOOKUP(B133,RB!$A$3:$K$25,9,FALSE),1,0))</f>
        <v/>
      </c>
      <c r="R133" s="17" t="str">
        <f>IF(D133="","",IF(K133&gt;=VLOOKUP(B133,RB!$A$3:$K$25,10,FALSE),1,0))</f>
        <v/>
      </c>
      <c r="S133" s="17" t="str">
        <f t="shared" si="13"/>
        <v/>
      </c>
      <c r="T133" s="17" t="str">
        <f t="shared" si="17"/>
        <v/>
      </c>
      <c r="U133">
        <f>IF(C133="",0,VLOOKUP(J133,RB!$C$3:$L$25,10,FALSE))</f>
        <v>0</v>
      </c>
    </row>
    <row r="134" spans="1:21" x14ac:dyDescent="0.25">
      <c r="A134" s="1">
        <v>125</v>
      </c>
      <c r="B134" s="69"/>
      <c r="C134" s="74"/>
      <c r="D134" s="70"/>
      <c r="E134" s="70"/>
      <c r="F134" s="72"/>
      <c r="G134" s="72"/>
      <c r="H134" s="73"/>
      <c r="I134" s="73"/>
      <c r="J134" s="15" t="str">
        <f>IF(B134="","",VLOOKUP(B134,RB!$A$3:$K$25,3,FALSE))</f>
        <v/>
      </c>
      <c r="K134" s="16" t="str">
        <f>IF(D134="","",IF((E134-D134)+VLOOKUP(B134,RB!$A$3:$K$25,4,FALSE)&gt;VLOOKUP(B134,RB!$A$3:$K$25,11,FALSE),VLOOKUP(B134,RB!$A$3:$K$25,11,FALSE),(E134-D134)+VLOOKUP(B134,RB!$A$3:$K$25,4,FALSE)))</f>
        <v/>
      </c>
      <c r="L134" s="17" t="str">
        <f t="shared" si="14"/>
        <v/>
      </c>
      <c r="M134" s="17">
        <f t="shared" si="15"/>
        <v>0</v>
      </c>
      <c r="N134" s="17" t="str">
        <f>IF(B134="","",IF(J134&lt;3,VLOOKUP(B134,RB!$A$3:$K$25,6,FALSE),IF(J134&gt;3,IF(K134=1,VLOOKUP(B134,RB!$A$3:$K$25,5,FALSE),VLOOKUP(B134,RB!$A$3:$K$25,6,FALSE)))))</f>
        <v/>
      </c>
      <c r="O134" s="17">
        <f>ROUND(IF(D134="",0,IF(T134="ok",IF(OR(J134=1.2,J134=1.3,J134=2.1,J134=3.1,J134=3.2,J134=3.3,J134=3.4),IF(N134*L134*K134&gt;VLOOKUP(B134,RB!$A$3:$K$25,8,FALSE),VLOOKUP(B134,RB!$A$3:$K$25,8,FALSE),N134*L134*K134),IF(H134*N134&gt;VLOOKUP(B134,RB!$A$3:$K$25,8,FALSE),VLOOKUP(B134,RB!$A$3:$K$25,8,FALSE),H134*N134)))),2)</f>
        <v>0</v>
      </c>
      <c r="P134" s="19">
        <f t="shared" si="16"/>
        <v>0</v>
      </c>
      <c r="Q134" s="17" t="str">
        <f>IF(D134="","",IF(L134&gt;=VLOOKUP(B134,RB!$A$3:$K$25,9,FALSE),1,0))</f>
        <v/>
      </c>
      <c r="R134" s="17" t="str">
        <f>IF(D134="","",IF(K134&gt;=VLOOKUP(B134,RB!$A$3:$K$25,10,FALSE),1,0))</f>
        <v/>
      </c>
      <c r="S134" s="17" t="str">
        <f t="shared" si="13"/>
        <v/>
      </c>
      <c r="T134" s="17" t="str">
        <f t="shared" si="17"/>
        <v/>
      </c>
      <c r="U134">
        <f>IF(C134="",0,VLOOKUP(J134,RB!$C$3:$L$25,10,FALSE))</f>
        <v>0</v>
      </c>
    </row>
    <row r="135" spans="1:21" x14ac:dyDescent="0.25">
      <c r="A135" s="1">
        <v>126</v>
      </c>
      <c r="B135" s="69"/>
      <c r="C135" s="74"/>
      <c r="D135" s="70"/>
      <c r="E135" s="70"/>
      <c r="F135" s="72"/>
      <c r="G135" s="72"/>
      <c r="H135" s="73"/>
      <c r="I135" s="73"/>
      <c r="J135" s="15" t="str">
        <f>IF(B135="","",VLOOKUP(B135,RB!$A$3:$K$25,3,FALSE))</f>
        <v/>
      </c>
      <c r="K135" s="16" t="str">
        <f>IF(D135="","",IF((E135-D135)+VLOOKUP(B135,RB!$A$3:$K$25,4,FALSE)&gt;VLOOKUP(B135,RB!$A$3:$K$25,11,FALSE),VLOOKUP(B135,RB!$A$3:$K$25,11,FALSE),(E135-D135)+VLOOKUP(B135,RB!$A$3:$K$25,4,FALSE)))</f>
        <v/>
      </c>
      <c r="L135" s="17" t="str">
        <f t="shared" si="14"/>
        <v/>
      </c>
      <c r="M135" s="17">
        <f t="shared" si="15"/>
        <v>0</v>
      </c>
      <c r="N135" s="17" t="str">
        <f>IF(B135="","",IF(J135&lt;3,VLOOKUP(B135,RB!$A$3:$K$25,6,FALSE),IF(J135&gt;3,IF(K135=1,VLOOKUP(B135,RB!$A$3:$K$25,5,FALSE),VLOOKUP(B135,RB!$A$3:$K$25,6,FALSE)))))</f>
        <v/>
      </c>
      <c r="O135" s="17">
        <f>ROUND(IF(D135="",0,IF(T135="ok",IF(OR(J135=1.2,J135=1.3,J135=2.1,J135=3.1,J135=3.2,J135=3.3,J135=3.4),IF(N135*L135*K135&gt;VLOOKUP(B135,RB!$A$3:$K$25,8,FALSE),VLOOKUP(B135,RB!$A$3:$K$25,8,FALSE),N135*L135*K135),IF(H135*N135&gt;VLOOKUP(B135,RB!$A$3:$K$25,8,FALSE),VLOOKUP(B135,RB!$A$3:$K$25,8,FALSE),H135*N135)))),2)</f>
        <v>0</v>
      </c>
      <c r="P135" s="19">
        <f t="shared" si="16"/>
        <v>0</v>
      </c>
      <c r="Q135" s="17" t="str">
        <f>IF(D135="","",IF(L135&gt;=VLOOKUP(B135,RB!$A$3:$K$25,9,FALSE),1,0))</f>
        <v/>
      </c>
      <c r="R135" s="17" t="str">
        <f>IF(D135="","",IF(K135&gt;=VLOOKUP(B135,RB!$A$3:$K$25,10,FALSE),1,0))</f>
        <v/>
      </c>
      <c r="S135" s="17" t="str">
        <f t="shared" si="13"/>
        <v/>
      </c>
      <c r="T135" s="17" t="str">
        <f t="shared" si="17"/>
        <v/>
      </c>
      <c r="U135">
        <f>IF(C135="",0,VLOOKUP(J135,RB!$C$3:$L$25,10,FALSE))</f>
        <v>0</v>
      </c>
    </row>
    <row r="136" spans="1:21" x14ac:dyDescent="0.25">
      <c r="A136" s="1">
        <v>127</v>
      </c>
      <c r="B136" s="69"/>
      <c r="C136" s="74"/>
      <c r="D136" s="70"/>
      <c r="E136" s="70"/>
      <c r="F136" s="72"/>
      <c r="G136" s="72"/>
      <c r="H136" s="73"/>
      <c r="I136" s="73"/>
      <c r="J136" s="15" t="str">
        <f>IF(B136="","",VLOOKUP(B136,RB!$A$3:$K$25,3,FALSE))</f>
        <v/>
      </c>
      <c r="K136" s="16" t="str">
        <f>IF(D136="","",IF((E136-D136)+VLOOKUP(B136,RB!$A$3:$K$25,4,FALSE)&gt;VLOOKUP(B136,RB!$A$3:$K$25,11,FALSE),VLOOKUP(B136,RB!$A$3:$K$25,11,FALSE),(E136-D136)+VLOOKUP(B136,RB!$A$3:$K$25,4,FALSE)))</f>
        <v/>
      </c>
      <c r="L136" s="17" t="str">
        <f t="shared" si="14"/>
        <v/>
      </c>
      <c r="M136" s="17">
        <f t="shared" si="15"/>
        <v>0</v>
      </c>
      <c r="N136" s="17" t="str">
        <f>IF(B136="","",IF(J136&lt;3,VLOOKUP(B136,RB!$A$3:$K$25,6,FALSE),IF(J136&gt;3,IF(K136=1,VLOOKUP(B136,RB!$A$3:$K$25,5,FALSE),VLOOKUP(B136,RB!$A$3:$K$25,6,FALSE)))))</f>
        <v/>
      </c>
      <c r="O136" s="17">
        <f>ROUND(IF(D136="",0,IF(T136="ok",IF(OR(J136=1.2,J136=1.3,J136=2.1,J136=3.1,J136=3.2,J136=3.3,J136=3.4),IF(N136*L136*K136&gt;VLOOKUP(B136,RB!$A$3:$K$25,8,FALSE),VLOOKUP(B136,RB!$A$3:$K$25,8,FALSE),N136*L136*K136),IF(H136*N136&gt;VLOOKUP(B136,RB!$A$3:$K$25,8,FALSE),VLOOKUP(B136,RB!$A$3:$K$25,8,FALSE),H136*N136)))),2)</f>
        <v>0</v>
      </c>
      <c r="P136" s="19">
        <f t="shared" si="16"/>
        <v>0</v>
      </c>
      <c r="Q136" s="17" t="str">
        <f>IF(D136="","",IF(L136&gt;=VLOOKUP(B136,RB!$A$3:$K$25,9,FALSE),1,0))</f>
        <v/>
      </c>
      <c r="R136" s="17" t="str">
        <f>IF(D136="","",IF(K136&gt;=VLOOKUP(B136,RB!$A$3:$K$25,10,FALSE),1,0))</f>
        <v/>
      </c>
      <c r="S136" s="17" t="str">
        <f t="shared" si="13"/>
        <v/>
      </c>
      <c r="T136" s="17" t="str">
        <f t="shared" si="17"/>
        <v/>
      </c>
      <c r="U136">
        <f>IF(C136="",0,VLOOKUP(J136,RB!$C$3:$L$25,10,FALSE))</f>
        <v>0</v>
      </c>
    </row>
    <row r="137" spans="1:21" x14ac:dyDescent="0.25">
      <c r="A137" s="1">
        <v>128</v>
      </c>
      <c r="B137" s="69"/>
      <c r="C137" s="74"/>
      <c r="D137" s="70"/>
      <c r="E137" s="70"/>
      <c r="F137" s="72"/>
      <c r="G137" s="72"/>
      <c r="H137" s="73"/>
      <c r="I137" s="73"/>
      <c r="J137" s="15" t="str">
        <f>IF(B137="","",VLOOKUP(B137,RB!$A$3:$K$25,3,FALSE))</f>
        <v/>
      </c>
      <c r="K137" s="16" t="str">
        <f>IF(D137="","",IF((E137-D137)+VLOOKUP(B137,RB!$A$3:$K$25,4,FALSE)&gt;VLOOKUP(B137,RB!$A$3:$K$25,11,FALSE),VLOOKUP(B137,RB!$A$3:$K$25,11,FALSE),(E137-D137)+VLOOKUP(B137,RB!$A$3:$K$25,4,FALSE)))</f>
        <v/>
      </c>
      <c r="L137" s="17" t="str">
        <f t="shared" si="14"/>
        <v/>
      </c>
      <c r="M137" s="17">
        <f t="shared" si="15"/>
        <v>0</v>
      </c>
      <c r="N137" s="17" t="str">
        <f>IF(B137="","",IF(J137&lt;3,VLOOKUP(B137,RB!$A$3:$K$25,6,FALSE),IF(J137&gt;3,IF(K137=1,VLOOKUP(B137,RB!$A$3:$K$25,5,FALSE),VLOOKUP(B137,RB!$A$3:$K$25,6,FALSE)))))</f>
        <v/>
      </c>
      <c r="O137" s="17">
        <f>ROUND(IF(D137="",0,IF(T137="ok",IF(OR(J137=1.2,J137=1.3,J137=2.1,J137=3.1,J137=3.2,J137=3.3,J137=3.4),IF(N137*L137*K137&gt;VLOOKUP(B137,RB!$A$3:$K$25,8,FALSE),VLOOKUP(B137,RB!$A$3:$K$25,8,FALSE),N137*L137*K137),IF(H137*N137&gt;VLOOKUP(B137,RB!$A$3:$K$25,8,FALSE),VLOOKUP(B137,RB!$A$3:$K$25,8,FALSE),H137*N137)))),2)</f>
        <v>0</v>
      </c>
      <c r="P137" s="19">
        <f t="shared" si="16"/>
        <v>0</v>
      </c>
      <c r="Q137" s="17" t="str">
        <f>IF(D137="","",IF(L137&gt;=VLOOKUP(B137,RB!$A$3:$K$25,9,FALSE),1,0))</f>
        <v/>
      </c>
      <c r="R137" s="17" t="str">
        <f>IF(D137="","",IF(K137&gt;=VLOOKUP(B137,RB!$A$3:$K$25,10,FALSE),1,0))</f>
        <v/>
      </c>
      <c r="S137" s="17" t="str">
        <f t="shared" si="13"/>
        <v/>
      </c>
      <c r="T137" s="17" t="str">
        <f t="shared" si="17"/>
        <v/>
      </c>
      <c r="U137">
        <f>IF(C137="",0,VLOOKUP(J137,RB!$C$3:$L$25,10,FALSE))</f>
        <v>0</v>
      </c>
    </row>
    <row r="138" spans="1:21" x14ac:dyDescent="0.25">
      <c r="A138" s="1">
        <v>129</v>
      </c>
      <c r="B138" s="69"/>
      <c r="C138" s="74"/>
      <c r="D138" s="70"/>
      <c r="E138" s="70"/>
      <c r="F138" s="72"/>
      <c r="G138" s="72"/>
      <c r="H138" s="73"/>
      <c r="I138" s="73"/>
      <c r="J138" s="15" t="str">
        <f>IF(B138="","",VLOOKUP(B138,RB!$A$3:$K$25,3,FALSE))</f>
        <v/>
      </c>
      <c r="K138" s="16" t="str">
        <f>IF(D138="","",IF((E138-D138)+VLOOKUP(B138,RB!$A$3:$K$25,4,FALSE)&gt;VLOOKUP(B138,RB!$A$3:$K$25,11,FALSE),VLOOKUP(B138,RB!$A$3:$K$25,11,FALSE),(E138-D138)+VLOOKUP(B138,RB!$A$3:$K$25,4,FALSE)))</f>
        <v/>
      </c>
      <c r="L138" s="17" t="str">
        <f t="shared" ref="L138:L169" si="18">IF(B138="","",F138+G138)</f>
        <v/>
      </c>
      <c r="M138" s="17">
        <f t="shared" ref="M138:M169" si="19">IF(B138="",0,IF(H138-I138&lt;0,0,H138-I138))</f>
        <v>0</v>
      </c>
      <c r="N138" s="17" t="str">
        <f>IF(B138="","",IF(J138&lt;3,VLOOKUP(B138,RB!$A$3:$K$25,6,FALSE),IF(J138&gt;3,IF(K138=1,VLOOKUP(B138,RB!$A$3:$K$25,5,FALSE),VLOOKUP(B138,RB!$A$3:$K$25,6,FALSE)))))</f>
        <v/>
      </c>
      <c r="O138" s="17">
        <f>ROUND(IF(D138="",0,IF(T138="ok",IF(OR(J138=1.2,J138=1.3,J138=2.1,J138=3.1,J138=3.2,J138=3.3,J138=3.4),IF(N138*L138*K138&gt;VLOOKUP(B138,RB!$A$3:$K$25,8,FALSE),VLOOKUP(B138,RB!$A$3:$K$25,8,FALSE),N138*L138*K138),IF(H138*N138&gt;VLOOKUP(B138,RB!$A$3:$K$25,8,FALSE),VLOOKUP(B138,RB!$A$3:$K$25,8,FALSE),H138*N138)))),2)</f>
        <v>0</v>
      </c>
      <c r="P138" s="19">
        <f t="shared" ref="P138:P169" si="20">IF(B138="",0,IF(T138="ok",IF(M138&lt;O138,M138,O138),0))</f>
        <v>0</v>
      </c>
      <c r="Q138" s="17" t="str">
        <f>IF(D138="","",IF(L138&gt;=VLOOKUP(B138,RB!$A$3:$K$25,9,FALSE),1,0))</f>
        <v/>
      </c>
      <c r="R138" s="17" t="str">
        <f>IF(D138="","",IF(K138&gt;=VLOOKUP(B138,RB!$A$3:$K$25,10,FALSE),1,0))</f>
        <v/>
      </c>
      <c r="S138" s="17" t="str">
        <f t="shared" si="13"/>
        <v/>
      </c>
      <c r="T138" s="17" t="str">
        <f t="shared" ref="T138:T169" si="21">IF(D138="","",IF((Q138+R138+S138)=3,"ok","Falsch"))</f>
        <v/>
      </c>
      <c r="U138">
        <f>IF(C138="",0,VLOOKUP(J138,RB!$C$3:$L$25,10,FALSE))</f>
        <v>0</v>
      </c>
    </row>
    <row r="139" spans="1:21" x14ac:dyDescent="0.25">
      <c r="A139" s="1">
        <v>130</v>
      </c>
      <c r="B139" s="69"/>
      <c r="C139" s="74"/>
      <c r="D139" s="70"/>
      <c r="E139" s="70"/>
      <c r="F139" s="72"/>
      <c r="G139" s="72"/>
      <c r="H139" s="73"/>
      <c r="I139" s="73"/>
      <c r="J139" s="15" t="str">
        <f>IF(B139="","",VLOOKUP(B139,RB!$A$3:$K$25,3,FALSE))</f>
        <v/>
      </c>
      <c r="K139" s="16" t="str">
        <f>IF(D139="","",IF((E139-D139)+VLOOKUP(B139,RB!$A$3:$K$25,4,FALSE)&gt;VLOOKUP(B139,RB!$A$3:$K$25,11,FALSE),VLOOKUP(B139,RB!$A$3:$K$25,11,FALSE),(E139-D139)+VLOOKUP(B139,RB!$A$3:$K$25,4,FALSE)))</f>
        <v/>
      </c>
      <c r="L139" s="17" t="str">
        <f t="shared" si="18"/>
        <v/>
      </c>
      <c r="M139" s="17">
        <f t="shared" si="19"/>
        <v>0</v>
      </c>
      <c r="N139" s="17" t="str">
        <f>IF(B139="","",IF(J139&lt;3,VLOOKUP(B139,RB!$A$3:$K$25,6,FALSE),IF(J139&gt;3,IF(K139=1,VLOOKUP(B139,RB!$A$3:$K$25,5,FALSE),VLOOKUP(B139,RB!$A$3:$K$25,6,FALSE)))))</f>
        <v/>
      </c>
      <c r="O139" s="17">
        <f>ROUND(IF(D139="",0,IF(T139="ok",IF(OR(J139=1.2,J139=1.3,J139=2.1,J139=3.1,J139=3.2,J139=3.3,J139=3.4),IF(N139*L139*K139&gt;VLOOKUP(B139,RB!$A$3:$K$25,8,FALSE),VLOOKUP(B139,RB!$A$3:$K$25,8,FALSE),N139*L139*K139),IF(H139*N139&gt;VLOOKUP(B139,RB!$A$3:$K$25,8,FALSE),VLOOKUP(B139,RB!$A$3:$K$25,8,FALSE),H139*N139)))),2)</f>
        <v>0</v>
      </c>
      <c r="P139" s="19">
        <f t="shared" si="20"/>
        <v>0</v>
      </c>
      <c r="Q139" s="17" t="str">
        <f>IF(D139="","",IF(L139&gt;=VLOOKUP(B139,RB!$A$3:$K$25,9,FALSE),1,0))</f>
        <v/>
      </c>
      <c r="R139" s="17" t="str">
        <f>IF(D139="","",IF(K139&gt;=VLOOKUP(B139,RB!$A$3:$K$25,10,FALSE),1,0))</f>
        <v/>
      </c>
      <c r="S139" s="17" t="str">
        <f t="shared" ref="S139:S202" si="22">IF(B139="","",IF(C139="","",IF(U139=2,IF(LEFT(C139,6)="Brauns",1,0),IF(U139=1,IF(LEFT(C139,6)="Brauns",0,1),1))))</f>
        <v/>
      </c>
      <c r="T139" s="17" t="str">
        <f t="shared" si="21"/>
        <v/>
      </c>
      <c r="U139">
        <f>IF(C139="",0,VLOOKUP(J139,RB!$C$3:$L$25,10,FALSE))</f>
        <v>0</v>
      </c>
    </row>
    <row r="140" spans="1:21" x14ac:dyDescent="0.25">
      <c r="A140" s="1">
        <v>131</v>
      </c>
      <c r="B140" s="69"/>
      <c r="C140" s="74"/>
      <c r="D140" s="70"/>
      <c r="E140" s="70"/>
      <c r="F140" s="72"/>
      <c r="G140" s="72"/>
      <c r="H140" s="73"/>
      <c r="I140" s="73"/>
      <c r="J140" s="15" t="str">
        <f>IF(B140="","",VLOOKUP(B140,RB!$A$3:$K$25,3,FALSE))</f>
        <v/>
      </c>
      <c r="K140" s="16" t="str">
        <f>IF(D140="","",IF((E140-D140)+VLOOKUP(B140,RB!$A$3:$K$25,4,FALSE)&gt;VLOOKUP(B140,RB!$A$3:$K$25,11,FALSE),VLOOKUP(B140,RB!$A$3:$K$25,11,FALSE),(E140-D140)+VLOOKUP(B140,RB!$A$3:$K$25,4,FALSE)))</f>
        <v/>
      </c>
      <c r="L140" s="17" t="str">
        <f t="shared" si="18"/>
        <v/>
      </c>
      <c r="M140" s="17">
        <f t="shared" si="19"/>
        <v>0</v>
      </c>
      <c r="N140" s="17" t="str">
        <f>IF(B140="","",IF(J140&lt;3,VLOOKUP(B140,RB!$A$3:$K$25,6,FALSE),IF(J140&gt;3,IF(K140=1,VLOOKUP(B140,RB!$A$3:$K$25,5,FALSE),VLOOKUP(B140,RB!$A$3:$K$25,6,FALSE)))))</f>
        <v/>
      </c>
      <c r="O140" s="17">
        <f>ROUND(IF(D140="",0,IF(T140="ok",IF(OR(J140=1.2,J140=1.3,J140=2.1,J140=3.1,J140=3.2,J140=3.3,J140=3.4),IF(N140*L140*K140&gt;VLOOKUP(B140,RB!$A$3:$K$25,8,FALSE),VLOOKUP(B140,RB!$A$3:$K$25,8,FALSE),N140*L140*K140),IF(H140*N140&gt;VLOOKUP(B140,RB!$A$3:$K$25,8,FALSE),VLOOKUP(B140,RB!$A$3:$K$25,8,FALSE),H140*N140)))),2)</f>
        <v>0</v>
      </c>
      <c r="P140" s="19">
        <f t="shared" si="20"/>
        <v>0</v>
      </c>
      <c r="Q140" s="17" t="str">
        <f>IF(D140="","",IF(L140&gt;=VLOOKUP(B140,RB!$A$3:$K$25,9,FALSE),1,0))</f>
        <v/>
      </c>
      <c r="R140" s="17" t="str">
        <f>IF(D140="","",IF(K140&gt;=VLOOKUP(B140,RB!$A$3:$K$25,10,FALSE),1,0))</f>
        <v/>
      </c>
      <c r="S140" s="17" t="str">
        <f t="shared" si="22"/>
        <v/>
      </c>
      <c r="T140" s="17" t="str">
        <f t="shared" si="21"/>
        <v/>
      </c>
      <c r="U140">
        <f>IF(C140="",0,VLOOKUP(J140,RB!$C$3:$L$25,10,FALSE))</f>
        <v>0</v>
      </c>
    </row>
    <row r="141" spans="1:21" x14ac:dyDescent="0.25">
      <c r="A141" s="1">
        <v>132</v>
      </c>
      <c r="B141" s="69"/>
      <c r="C141" s="74"/>
      <c r="D141" s="70"/>
      <c r="E141" s="70"/>
      <c r="F141" s="72"/>
      <c r="G141" s="72"/>
      <c r="H141" s="73"/>
      <c r="I141" s="73"/>
      <c r="J141" s="15" t="str">
        <f>IF(B141="","",VLOOKUP(B141,RB!$A$3:$K$25,3,FALSE))</f>
        <v/>
      </c>
      <c r="K141" s="16" t="str">
        <f>IF(D141="","",IF((E141-D141)+VLOOKUP(B141,RB!$A$3:$K$25,4,FALSE)&gt;VLOOKUP(B141,RB!$A$3:$K$25,11,FALSE),VLOOKUP(B141,RB!$A$3:$K$25,11,FALSE),(E141-D141)+VLOOKUP(B141,RB!$A$3:$K$25,4,FALSE)))</f>
        <v/>
      </c>
      <c r="L141" s="17" t="str">
        <f t="shared" si="18"/>
        <v/>
      </c>
      <c r="M141" s="17">
        <f t="shared" si="19"/>
        <v>0</v>
      </c>
      <c r="N141" s="17" t="str">
        <f>IF(B141="","",IF(J141&lt;3,VLOOKUP(B141,RB!$A$3:$K$25,6,FALSE),IF(J141&gt;3,IF(K141=1,VLOOKUP(B141,RB!$A$3:$K$25,5,FALSE),VLOOKUP(B141,RB!$A$3:$K$25,6,FALSE)))))</f>
        <v/>
      </c>
      <c r="O141" s="17">
        <f>ROUND(IF(D141="",0,IF(T141="ok",IF(OR(J141=1.2,J141=1.3,J141=2.1,J141=3.1,J141=3.2,J141=3.3,J141=3.4),IF(N141*L141*K141&gt;VLOOKUP(B141,RB!$A$3:$K$25,8,FALSE),VLOOKUP(B141,RB!$A$3:$K$25,8,FALSE),N141*L141*K141),IF(H141*N141&gt;VLOOKUP(B141,RB!$A$3:$K$25,8,FALSE),VLOOKUP(B141,RB!$A$3:$K$25,8,FALSE),H141*N141)))),2)</f>
        <v>0</v>
      </c>
      <c r="P141" s="19">
        <f t="shared" si="20"/>
        <v>0</v>
      </c>
      <c r="Q141" s="17" t="str">
        <f>IF(D141="","",IF(L141&gt;=VLOOKUP(B141,RB!$A$3:$K$25,9,FALSE),1,0))</f>
        <v/>
      </c>
      <c r="R141" s="17" t="str">
        <f>IF(D141="","",IF(K141&gt;=VLOOKUP(B141,RB!$A$3:$K$25,10,FALSE),1,0))</f>
        <v/>
      </c>
      <c r="S141" s="17" t="str">
        <f t="shared" si="22"/>
        <v/>
      </c>
      <c r="T141" s="17" t="str">
        <f t="shared" si="21"/>
        <v/>
      </c>
      <c r="U141">
        <f>IF(C141="",0,VLOOKUP(J141,RB!$C$3:$L$25,10,FALSE))</f>
        <v>0</v>
      </c>
    </row>
    <row r="142" spans="1:21" x14ac:dyDescent="0.25">
      <c r="A142" s="1">
        <v>133</v>
      </c>
      <c r="B142" s="69"/>
      <c r="C142" s="74"/>
      <c r="D142" s="70"/>
      <c r="E142" s="70"/>
      <c r="F142" s="72"/>
      <c r="G142" s="72"/>
      <c r="H142" s="73"/>
      <c r="I142" s="73"/>
      <c r="J142" s="15" t="str">
        <f>IF(B142="","",VLOOKUP(B142,RB!$A$3:$K$25,3,FALSE))</f>
        <v/>
      </c>
      <c r="K142" s="16" t="str">
        <f>IF(D142="","",IF((E142-D142)+VLOOKUP(B142,RB!$A$3:$K$25,4,FALSE)&gt;VLOOKUP(B142,RB!$A$3:$K$25,11,FALSE),VLOOKUP(B142,RB!$A$3:$K$25,11,FALSE),(E142-D142)+VLOOKUP(B142,RB!$A$3:$K$25,4,FALSE)))</f>
        <v/>
      </c>
      <c r="L142" s="17" t="str">
        <f t="shared" si="18"/>
        <v/>
      </c>
      <c r="M142" s="17">
        <f t="shared" si="19"/>
        <v>0</v>
      </c>
      <c r="N142" s="17" t="str">
        <f>IF(B142="","",IF(J142&lt;3,VLOOKUP(B142,RB!$A$3:$K$25,6,FALSE),IF(J142&gt;3,IF(K142=1,VLOOKUP(B142,RB!$A$3:$K$25,5,FALSE),VLOOKUP(B142,RB!$A$3:$K$25,6,FALSE)))))</f>
        <v/>
      </c>
      <c r="O142" s="17">
        <f>ROUND(IF(D142="",0,IF(T142="ok",IF(OR(J142=1.2,J142=1.3,J142=2.1,J142=3.1,J142=3.2,J142=3.3,J142=3.4),IF(N142*L142*K142&gt;VLOOKUP(B142,RB!$A$3:$K$25,8,FALSE),VLOOKUP(B142,RB!$A$3:$K$25,8,FALSE),N142*L142*K142),IF(H142*N142&gt;VLOOKUP(B142,RB!$A$3:$K$25,8,FALSE),VLOOKUP(B142,RB!$A$3:$K$25,8,FALSE),H142*N142)))),2)</f>
        <v>0</v>
      </c>
      <c r="P142" s="19">
        <f t="shared" si="20"/>
        <v>0</v>
      </c>
      <c r="Q142" s="17" t="str">
        <f>IF(D142="","",IF(L142&gt;=VLOOKUP(B142,RB!$A$3:$K$25,9,FALSE),1,0))</f>
        <v/>
      </c>
      <c r="R142" s="17" t="str">
        <f>IF(D142="","",IF(K142&gt;=VLOOKUP(B142,RB!$A$3:$K$25,10,FALSE),1,0))</f>
        <v/>
      </c>
      <c r="S142" s="17" t="str">
        <f t="shared" si="22"/>
        <v/>
      </c>
      <c r="T142" s="17" t="str">
        <f t="shared" si="21"/>
        <v/>
      </c>
      <c r="U142">
        <f>IF(C142="",0,VLOOKUP(J142,RB!$C$3:$L$25,10,FALSE))</f>
        <v>0</v>
      </c>
    </row>
    <row r="143" spans="1:21" x14ac:dyDescent="0.25">
      <c r="A143" s="1">
        <v>134</v>
      </c>
      <c r="B143" s="69"/>
      <c r="C143" s="74"/>
      <c r="D143" s="70"/>
      <c r="E143" s="70"/>
      <c r="F143" s="72"/>
      <c r="G143" s="72"/>
      <c r="H143" s="73"/>
      <c r="I143" s="73"/>
      <c r="J143" s="15" t="str">
        <f>IF(B143="","",VLOOKUP(B143,RB!$A$3:$K$25,3,FALSE))</f>
        <v/>
      </c>
      <c r="K143" s="16" t="str">
        <f>IF(D143="","",IF((E143-D143)+VLOOKUP(B143,RB!$A$3:$K$25,4,FALSE)&gt;VLOOKUP(B143,RB!$A$3:$K$25,11,FALSE),VLOOKUP(B143,RB!$A$3:$K$25,11,FALSE),(E143-D143)+VLOOKUP(B143,RB!$A$3:$K$25,4,FALSE)))</f>
        <v/>
      </c>
      <c r="L143" s="17" t="str">
        <f t="shared" si="18"/>
        <v/>
      </c>
      <c r="M143" s="17">
        <f t="shared" si="19"/>
        <v>0</v>
      </c>
      <c r="N143" s="17" t="str">
        <f>IF(B143="","",IF(J143&lt;3,VLOOKUP(B143,RB!$A$3:$K$25,6,FALSE),IF(J143&gt;3,IF(K143=1,VLOOKUP(B143,RB!$A$3:$K$25,5,FALSE),VLOOKUP(B143,RB!$A$3:$K$25,6,FALSE)))))</f>
        <v/>
      </c>
      <c r="O143" s="17">
        <f>ROUND(IF(D143="",0,IF(T143="ok",IF(OR(J143=1.2,J143=1.3,J143=2.1,J143=3.1,J143=3.2,J143=3.3,J143=3.4),IF(N143*L143*K143&gt;VLOOKUP(B143,RB!$A$3:$K$25,8,FALSE),VLOOKUP(B143,RB!$A$3:$K$25,8,FALSE),N143*L143*K143),IF(H143*N143&gt;VLOOKUP(B143,RB!$A$3:$K$25,8,FALSE),VLOOKUP(B143,RB!$A$3:$K$25,8,FALSE),H143*N143)))),2)</f>
        <v>0</v>
      </c>
      <c r="P143" s="19">
        <f t="shared" si="20"/>
        <v>0</v>
      </c>
      <c r="Q143" s="17" t="str">
        <f>IF(D143="","",IF(L143&gt;=VLOOKUP(B143,RB!$A$3:$K$25,9,FALSE),1,0))</f>
        <v/>
      </c>
      <c r="R143" s="17" t="str">
        <f>IF(D143="","",IF(K143&gt;=VLOOKUP(B143,RB!$A$3:$K$25,10,FALSE),1,0))</f>
        <v/>
      </c>
      <c r="S143" s="17" t="str">
        <f t="shared" si="22"/>
        <v/>
      </c>
      <c r="T143" s="17" t="str">
        <f t="shared" si="21"/>
        <v/>
      </c>
      <c r="U143">
        <f>IF(C143="",0,VLOOKUP(J143,RB!$C$3:$L$25,10,FALSE))</f>
        <v>0</v>
      </c>
    </row>
    <row r="144" spans="1:21" x14ac:dyDescent="0.25">
      <c r="A144" s="1">
        <v>135</v>
      </c>
      <c r="B144" s="69"/>
      <c r="C144" s="74"/>
      <c r="D144" s="70"/>
      <c r="E144" s="70"/>
      <c r="F144" s="72"/>
      <c r="G144" s="72"/>
      <c r="H144" s="73"/>
      <c r="I144" s="73"/>
      <c r="J144" s="15" t="str">
        <f>IF(B144="","",VLOOKUP(B144,RB!$A$3:$K$25,3,FALSE))</f>
        <v/>
      </c>
      <c r="K144" s="16" t="str">
        <f>IF(D144="","",IF((E144-D144)+VLOOKUP(B144,RB!$A$3:$K$25,4,FALSE)&gt;VLOOKUP(B144,RB!$A$3:$K$25,11,FALSE),VLOOKUP(B144,RB!$A$3:$K$25,11,FALSE),(E144-D144)+VLOOKUP(B144,RB!$A$3:$K$25,4,FALSE)))</f>
        <v/>
      </c>
      <c r="L144" s="17" t="str">
        <f t="shared" si="18"/>
        <v/>
      </c>
      <c r="M144" s="17">
        <f t="shared" si="19"/>
        <v>0</v>
      </c>
      <c r="N144" s="17" t="str">
        <f>IF(B144="","",IF(J144&lt;3,VLOOKUP(B144,RB!$A$3:$K$25,6,FALSE),IF(J144&gt;3,IF(K144=1,VLOOKUP(B144,RB!$A$3:$K$25,5,FALSE),VLOOKUP(B144,RB!$A$3:$K$25,6,FALSE)))))</f>
        <v/>
      </c>
      <c r="O144" s="17">
        <f>ROUND(IF(D144="",0,IF(T144="ok",IF(OR(J144=1.2,J144=1.3,J144=2.1,J144=3.1,J144=3.2,J144=3.3,J144=3.4),IF(N144*L144*K144&gt;VLOOKUP(B144,RB!$A$3:$K$25,8,FALSE),VLOOKUP(B144,RB!$A$3:$K$25,8,FALSE),N144*L144*K144),IF(H144*N144&gt;VLOOKUP(B144,RB!$A$3:$K$25,8,FALSE),VLOOKUP(B144,RB!$A$3:$K$25,8,FALSE),H144*N144)))),2)</f>
        <v>0</v>
      </c>
      <c r="P144" s="19">
        <f t="shared" si="20"/>
        <v>0</v>
      </c>
      <c r="Q144" s="17" t="str">
        <f>IF(D144="","",IF(L144&gt;=VLOOKUP(B144,RB!$A$3:$K$25,9,FALSE),1,0))</f>
        <v/>
      </c>
      <c r="R144" s="17" t="str">
        <f>IF(D144="","",IF(K144&gt;=VLOOKUP(B144,RB!$A$3:$K$25,10,FALSE),1,0))</f>
        <v/>
      </c>
      <c r="S144" s="17" t="str">
        <f t="shared" si="22"/>
        <v/>
      </c>
      <c r="T144" s="17" t="str">
        <f t="shared" si="21"/>
        <v/>
      </c>
      <c r="U144">
        <f>IF(C144="",0,VLOOKUP(J144,RB!$C$3:$L$25,10,FALSE))</f>
        <v>0</v>
      </c>
    </row>
    <row r="145" spans="1:21" x14ac:dyDescent="0.25">
      <c r="A145" s="1">
        <v>136</v>
      </c>
      <c r="B145" s="69"/>
      <c r="C145" s="74"/>
      <c r="D145" s="70"/>
      <c r="E145" s="70"/>
      <c r="F145" s="72"/>
      <c r="G145" s="72"/>
      <c r="H145" s="73"/>
      <c r="I145" s="73"/>
      <c r="J145" s="15" t="str">
        <f>IF(B145="","",VLOOKUP(B145,RB!$A$3:$K$25,3,FALSE))</f>
        <v/>
      </c>
      <c r="K145" s="16" t="str">
        <f>IF(D145="","",IF((E145-D145)+VLOOKUP(B145,RB!$A$3:$K$25,4,FALSE)&gt;VLOOKUP(B145,RB!$A$3:$K$25,11,FALSE),VLOOKUP(B145,RB!$A$3:$K$25,11,FALSE),(E145-D145)+VLOOKUP(B145,RB!$A$3:$K$25,4,FALSE)))</f>
        <v/>
      </c>
      <c r="L145" s="17" t="str">
        <f t="shared" si="18"/>
        <v/>
      </c>
      <c r="M145" s="17">
        <f t="shared" si="19"/>
        <v>0</v>
      </c>
      <c r="N145" s="17" t="str">
        <f>IF(B145="","",IF(J145&lt;3,VLOOKUP(B145,RB!$A$3:$K$25,6,FALSE),IF(J145&gt;3,IF(K145=1,VLOOKUP(B145,RB!$A$3:$K$25,5,FALSE),VLOOKUP(B145,RB!$A$3:$K$25,6,FALSE)))))</f>
        <v/>
      </c>
      <c r="O145" s="17">
        <f>ROUND(IF(D145="",0,IF(T145="ok",IF(OR(J145=1.2,J145=1.3,J145=2.1,J145=3.1,J145=3.2,J145=3.3,J145=3.4),IF(N145*L145*K145&gt;VLOOKUP(B145,RB!$A$3:$K$25,8,FALSE),VLOOKUP(B145,RB!$A$3:$K$25,8,FALSE),N145*L145*K145),IF(H145*N145&gt;VLOOKUP(B145,RB!$A$3:$K$25,8,FALSE),VLOOKUP(B145,RB!$A$3:$K$25,8,FALSE),H145*N145)))),2)</f>
        <v>0</v>
      </c>
      <c r="P145" s="19">
        <f t="shared" si="20"/>
        <v>0</v>
      </c>
      <c r="Q145" s="17" t="str">
        <f>IF(D145="","",IF(L145&gt;=VLOOKUP(B145,RB!$A$3:$K$25,9,FALSE),1,0))</f>
        <v/>
      </c>
      <c r="R145" s="17" t="str">
        <f>IF(D145="","",IF(K145&gt;=VLOOKUP(B145,RB!$A$3:$K$25,10,FALSE),1,0))</f>
        <v/>
      </c>
      <c r="S145" s="17" t="str">
        <f t="shared" si="22"/>
        <v/>
      </c>
      <c r="T145" s="17" t="str">
        <f t="shared" si="21"/>
        <v/>
      </c>
      <c r="U145">
        <f>IF(C145="",0,VLOOKUP(J145,RB!$C$3:$L$25,10,FALSE))</f>
        <v>0</v>
      </c>
    </row>
    <row r="146" spans="1:21" x14ac:dyDescent="0.25">
      <c r="A146" s="1">
        <v>137</v>
      </c>
      <c r="B146" s="69"/>
      <c r="C146" s="74"/>
      <c r="D146" s="70"/>
      <c r="E146" s="70"/>
      <c r="F146" s="72"/>
      <c r="G146" s="72"/>
      <c r="H146" s="73"/>
      <c r="I146" s="73"/>
      <c r="J146" s="15" t="str">
        <f>IF(B146="","",VLOOKUP(B146,RB!$A$3:$K$25,3,FALSE))</f>
        <v/>
      </c>
      <c r="K146" s="16" t="str">
        <f>IF(D146="","",IF((E146-D146)+VLOOKUP(B146,RB!$A$3:$K$25,4,FALSE)&gt;VLOOKUP(B146,RB!$A$3:$K$25,11,FALSE),VLOOKUP(B146,RB!$A$3:$K$25,11,FALSE),(E146-D146)+VLOOKUP(B146,RB!$A$3:$K$25,4,FALSE)))</f>
        <v/>
      </c>
      <c r="L146" s="17" t="str">
        <f t="shared" si="18"/>
        <v/>
      </c>
      <c r="M146" s="17">
        <f t="shared" si="19"/>
        <v>0</v>
      </c>
      <c r="N146" s="17" t="str">
        <f>IF(B146="","",IF(J146&lt;3,VLOOKUP(B146,RB!$A$3:$K$25,6,FALSE),IF(J146&gt;3,IF(K146=1,VLOOKUP(B146,RB!$A$3:$K$25,5,FALSE),VLOOKUP(B146,RB!$A$3:$K$25,6,FALSE)))))</f>
        <v/>
      </c>
      <c r="O146" s="17">
        <f>ROUND(IF(D146="",0,IF(T146="ok",IF(OR(J146=1.2,J146=1.3,J146=2.1,J146=3.1,J146=3.2,J146=3.3,J146=3.4),IF(N146*L146*K146&gt;VLOOKUP(B146,RB!$A$3:$K$25,8,FALSE),VLOOKUP(B146,RB!$A$3:$K$25,8,FALSE),N146*L146*K146),IF(H146*N146&gt;VLOOKUP(B146,RB!$A$3:$K$25,8,FALSE),VLOOKUP(B146,RB!$A$3:$K$25,8,FALSE),H146*N146)))),2)</f>
        <v>0</v>
      </c>
      <c r="P146" s="19">
        <f t="shared" si="20"/>
        <v>0</v>
      </c>
      <c r="Q146" s="17" t="str">
        <f>IF(D146="","",IF(L146&gt;=VLOOKUP(B146,RB!$A$3:$K$25,9,FALSE),1,0))</f>
        <v/>
      </c>
      <c r="R146" s="17" t="str">
        <f>IF(D146="","",IF(K146&gt;=VLOOKUP(B146,RB!$A$3:$K$25,10,FALSE),1,0))</f>
        <v/>
      </c>
      <c r="S146" s="17" t="str">
        <f t="shared" si="22"/>
        <v/>
      </c>
      <c r="T146" s="17" t="str">
        <f t="shared" si="21"/>
        <v/>
      </c>
      <c r="U146">
        <f>IF(C146="",0,VLOOKUP(J146,RB!$C$3:$L$25,10,FALSE))</f>
        <v>0</v>
      </c>
    </row>
    <row r="147" spans="1:21" x14ac:dyDescent="0.25">
      <c r="A147" s="1">
        <v>138</v>
      </c>
      <c r="B147" s="69"/>
      <c r="C147" s="74"/>
      <c r="D147" s="70"/>
      <c r="E147" s="70"/>
      <c r="F147" s="72"/>
      <c r="G147" s="72"/>
      <c r="H147" s="73"/>
      <c r="I147" s="73"/>
      <c r="J147" s="15" t="str">
        <f>IF(B147="","",VLOOKUP(B147,RB!$A$3:$K$25,3,FALSE))</f>
        <v/>
      </c>
      <c r="K147" s="16" t="str">
        <f>IF(D147="","",IF((E147-D147)+VLOOKUP(B147,RB!$A$3:$K$25,4,FALSE)&gt;VLOOKUP(B147,RB!$A$3:$K$25,11,FALSE),VLOOKUP(B147,RB!$A$3:$K$25,11,FALSE),(E147-D147)+VLOOKUP(B147,RB!$A$3:$K$25,4,FALSE)))</f>
        <v/>
      </c>
      <c r="L147" s="17" t="str">
        <f t="shared" si="18"/>
        <v/>
      </c>
      <c r="M147" s="17">
        <f t="shared" si="19"/>
        <v>0</v>
      </c>
      <c r="N147" s="17" t="str">
        <f>IF(B147="","",IF(J147&lt;3,VLOOKUP(B147,RB!$A$3:$K$25,6,FALSE),IF(J147&gt;3,IF(K147=1,VLOOKUP(B147,RB!$A$3:$K$25,5,FALSE),VLOOKUP(B147,RB!$A$3:$K$25,6,FALSE)))))</f>
        <v/>
      </c>
      <c r="O147" s="17">
        <f>ROUND(IF(D147="",0,IF(T147="ok",IF(OR(J147=1.2,J147=1.3,J147=2.1,J147=3.1,J147=3.2,J147=3.3,J147=3.4),IF(N147*L147*K147&gt;VLOOKUP(B147,RB!$A$3:$K$25,8,FALSE),VLOOKUP(B147,RB!$A$3:$K$25,8,FALSE),N147*L147*K147),IF(H147*N147&gt;VLOOKUP(B147,RB!$A$3:$K$25,8,FALSE),VLOOKUP(B147,RB!$A$3:$K$25,8,FALSE),H147*N147)))),2)</f>
        <v>0</v>
      </c>
      <c r="P147" s="19">
        <f t="shared" si="20"/>
        <v>0</v>
      </c>
      <c r="Q147" s="17" t="str">
        <f>IF(D147="","",IF(L147&gt;=VLOOKUP(B147,RB!$A$3:$K$25,9,FALSE),1,0))</f>
        <v/>
      </c>
      <c r="R147" s="17" t="str">
        <f>IF(D147="","",IF(K147&gt;=VLOOKUP(B147,RB!$A$3:$K$25,10,FALSE),1,0))</f>
        <v/>
      </c>
      <c r="S147" s="17" t="str">
        <f t="shared" si="22"/>
        <v/>
      </c>
      <c r="T147" s="17" t="str">
        <f t="shared" si="21"/>
        <v/>
      </c>
      <c r="U147">
        <f>IF(C147="",0,VLOOKUP(J147,RB!$C$3:$L$25,10,FALSE))</f>
        <v>0</v>
      </c>
    </row>
    <row r="148" spans="1:21" x14ac:dyDescent="0.25">
      <c r="A148" s="1">
        <v>139</v>
      </c>
      <c r="B148" s="69"/>
      <c r="C148" s="74"/>
      <c r="D148" s="70"/>
      <c r="E148" s="70"/>
      <c r="F148" s="72"/>
      <c r="G148" s="72"/>
      <c r="H148" s="73"/>
      <c r="I148" s="73"/>
      <c r="J148" s="15" t="str">
        <f>IF(B148="","",VLOOKUP(B148,RB!$A$3:$K$25,3,FALSE))</f>
        <v/>
      </c>
      <c r="K148" s="16" t="str">
        <f>IF(D148="","",IF((E148-D148)+VLOOKUP(B148,RB!$A$3:$K$25,4,FALSE)&gt;VLOOKUP(B148,RB!$A$3:$K$25,11,FALSE),VLOOKUP(B148,RB!$A$3:$K$25,11,FALSE),(E148-D148)+VLOOKUP(B148,RB!$A$3:$K$25,4,FALSE)))</f>
        <v/>
      </c>
      <c r="L148" s="17" t="str">
        <f t="shared" si="18"/>
        <v/>
      </c>
      <c r="M148" s="17">
        <f t="shared" si="19"/>
        <v>0</v>
      </c>
      <c r="N148" s="17" t="str">
        <f>IF(B148="","",IF(J148&lt;3,VLOOKUP(B148,RB!$A$3:$K$25,6,FALSE),IF(J148&gt;3,IF(K148=1,VLOOKUP(B148,RB!$A$3:$K$25,5,FALSE),VLOOKUP(B148,RB!$A$3:$K$25,6,FALSE)))))</f>
        <v/>
      </c>
      <c r="O148" s="17">
        <f>ROUND(IF(D148="",0,IF(T148="ok",IF(OR(J148=1.2,J148=1.3,J148=2.1,J148=3.1,J148=3.2,J148=3.3,J148=3.4),IF(N148*L148*K148&gt;VLOOKUP(B148,RB!$A$3:$K$25,8,FALSE),VLOOKUP(B148,RB!$A$3:$K$25,8,FALSE),N148*L148*K148),IF(H148*N148&gt;VLOOKUP(B148,RB!$A$3:$K$25,8,FALSE),VLOOKUP(B148,RB!$A$3:$K$25,8,FALSE),H148*N148)))),2)</f>
        <v>0</v>
      </c>
      <c r="P148" s="19">
        <f t="shared" si="20"/>
        <v>0</v>
      </c>
      <c r="Q148" s="17" t="str">
        <f>IF(D148="","",IF(L148&gt;=VLOOKUP(B148,RB!$A$3:$K$25,9,FALSE),1,0))</f>
        <v/>
      </c>
      <c r="R148" s="17" t="str">
        <f>IF(D148="","",IF(K148&gt;=VLOOKUP(B148,RB!$A$3:$K$25,10,FALSE),1,0))</f>
        <v/>
      </c>
      <c r="S148" s="17" t="str">
        <f t="shared" si="22"/>
        <v/>
      </c>
      <c r="T148" s="17" t="str">
        <f t="shared" si="21"/>
        <v/>
      </c>
      <c r="U148">
        <f>IF(C148="",0,VLOOKUP(J148,RB!$C$3:$L$25,10,FALSE))</f>
        <v>0</v>
      </c>
    </row>
    <row r="149" spans="1:21" x14ac:dyDescent="0.25">
      <c r="A149" s="1">
        <v>140</v>
      </c>
      <c r="B149" s="69"/>
      <c r="C149" s="74"/>
      <c r="D149" s="70"/>
      <c r="E149" s="70"/>
      <c r="F149" s="72"/>
      <c r="G149" s="72"/>
      <c r="H149" s="73"/>
      <c r="I149" s="73"/>
      <c r="J149" s="15" t="str">
        <f>IF(B149="","",VLOOKUP(B149,RB!$A$3:$K$25,3,FALSE))</f>
        <v/>
      </c>
      <c r="K149" s="16" t="str">
        <f>IF(D149="","",IF((E149-D149)+VLOOKUP(B149,RB!$A$3:$K$25,4,FALSE)&gt;VLOOKUP(B149,RB!$A$3:$K$25,11,FALSE),VLOOKUP(B149,RB!$A$3:$K$25,11,FALSE),(E149-D149)+VLOOKUP(B149,RB!$A$3:$K$25,4,FALSE)))</f>
        <v/>
      </c>
      <c r="L149" s="17" t="str">
        <f t="shared" si="18"/>
        <v/>
      </c>
      <c r="M149" s="17">
        <f t="shared" si="19"/>
        <v>0</v>
      </c>
      <c r="N149" s="17" t="str">
        <f>IF(B149="","",IF(J149&lt;3,VLOOKUP(B149,RB!$A$3:$K$25,6,FALSE),IF(J149&gt;3,IF(K149=1,VLOOKUP(B149,RB!$A$3:$K$25,5,FALSE),VLOOKUP(B149,RB!$A$3:$K$25,6,FALSE)))))</f>
        <v/>
      </c>
      <c r="O149" s="17">
        <f>ROUND(IF(D149="",0,IF(T149="ok",IF(OR(J149=1.2,J149=1.3,J149=2.1,J149=3.1,J149=3.2,J149=3.3,J149=3.4),IF(N149*L149*K149&gt;VLOOKUP(B149,RB!$A$3:$K$25,8,FALSE),VLOOKUP(B149,RB!$A$3:$K$25,8,FALSE),N149*L149*K149),IF(H149*N149&gt;VLOOKUP(B149,RB!$A$3:$K$25,8,FALSE),VLOOKUP(B149,RB!$A$3:$K$25,8,FALSE),H149*N149)))),2)</f>
        <v>0</v>
      </c>
      <c r="P149" s="19">
        <f t="shared" si="20"/>
        <v>0</v>
      </c>
      <c r="Q149" s="17" t="str">
        <f>IF(D149="","",IF(L149&gt;=VLOOKUP(B149,RB!$A$3:$K$25,9,FALSE),1,0))</f>
        <v/>
      </c>
      <c r="R149" s="17" t="str">
        <f>IF(D149="","",IF(K149&gt;=VLOOKUP(B149,RB!$A$3:$K$25,10,FALSE),1,0))</f>
        <v/>
      </c>
      <c r="S149" s="17" t="str">
        <f t="shared" si="22"/>
        <v/>
      </c>
      <c r="T149" s="17" t="str">
        <f t="shared" si="21"/>
        <v/>
      </c>
      <c r="U149">
        <f>IF(C149="",0,VLOOKUP(J149,RB!$C$3:$L$25,10,FALSE))</f>
        <v>0</v>
      </c>
    </row>
    <row r="150" spans="1:21" x14ac:dyDescent="0.25">
      <c r="A150" s="1">
        <v>141</v>
      </c>
      <c r="B150" s="69"/>
      <c r="C150" s="74"/>
      <c r="D150" s="70"/>
      <c r="E150" s="70"/>
      <c r="F150" s="72"/>
      <c r="G150" s="72"/>
      <c r="H150" s="73"/>
      <c r="I150" s="73"/>
      <c r="J150" s="15" t="str">
        <f>IF(B150="","",VLOOKUP(B150,RB!$A$3:$K$25,3,FALSE))</f>
        <v/>
      </c>
      <c r="K150" s="16" t="str">
        <f>IF(D150="","",IF((E150-D150)+VLOOKUP(B150,RB!$A$3:$K$25,4,FALSE)&gt;VLOOKUP(B150,RB!$A$3:$K$25,11,FALSE),VLOOKUP(B150,RB!$A$3:$K$25,11,FALSE),(E150-D150)+VLOOKUP(B150,RB!$A$3:$K$25,4,FALSE)))</f>
        <v/>
      </c>
      <c r="L150" s="17" t="str">
        <f t="shared" si="18"/>
        <v/>
      </c>
      <c r="M150" s="17">
        <f t="shared" si="19"/>
        <v>0</v>
      </c>
      <c r="N150" s="17" t="str">
        <f>IF(B150="","",IF(J150&lt;3,VLOOKUP(B150,RB!$A$3:$K$25,6,FALSE),IF(J150&gt;3,IF(K150=1,VLOOKUP(B150,RB!$A$3:$K$25,5,FALSE),VLOOKUP(B150,RB!$A$3:$K$25,6,FALSE)))))</f>
        <v/>
      </c>
      <c r="O150" s="17">
        <f>ROUND(IF(D150="",0,IF(T150="ok",IF(OR(J150=1.2,J150=1.3,J150=2.1,J150=3.1,J150=3.2,J150=3.3,J150=3.4),IF(N150*L150*K150&gt;VLOOKUP(B150,RB!$A$3:$K$25,8,FALSE),VLOOKUP(B150,RB!$A$3:$K$25,8,FALSE),N150*L150*K150),IF(H150*N150&gt;VLOOKUP(B150,RB!$A$3:$K$25,8,FALSE),VLOOKUP(B150,RB!$A$3:$K$25,8,FALSE),H150*N150)))),2)</f>
        <v>0</v>
      </c>
      <c r="P150" s="19">
        <f t="shared" si="20"/>
        <v>0</v>
      </c>
      <c r="Q150" s="17" t="str">
        <f>IF(D150="","",IF(L150&gt;=VLOOKUP(B150,RB!$A$3:$K$25,9,FALSE),1,0))</f>
        <v/>
      </c>
      <c r="R150" s="17" t="str">
        <f>IF(D150="","",IF(K150&gt;=VLOOKUP(B150,RB!$A$3:$K$25,10,FALSE),1,0))</f>
        <v/>
      </c>
      <c r="S150" s="17" t="str">
        <f t="shared" si="22"/>
        <v/>
      </c>
      <c r="T150" s="17" t="str">
        <f t="shared" si="21"/>
        <v/>
      </c>
      <c r="U150">
        <f>IF(C150="",0,VLOOKUP(J150,RB!$C$3:$L$25,10,FALSE))</f>
        <v>0</v>
      </c>
    </row>
    <row r="151" spans="1:21" x14ac:dyDescent="0.25">
      <c r="A151" s="1">
        <v>142</v>
      </c>
      <c r="B151" s="69"/>
      <c r="C151" s="74"/>
      <c r="D151" s="70"/>
      <c r="E151" s="70"/>
      <c r="F151" s="72"/>
      <c r="G151" s="72"/>
      <c r="H151" s="73"/>
      <c r="I151" s="73"/>
      <c r="J151" s="15" t="str">
        <f>IF(B151="","",VLOOKUP(B151,RB!$A$3:$K$25,3,FALSE))</f>
        <v/>
      </c>
      <c r="K151" s="16" t="str">
        <f>IF(D151="","",IF((E151-D151)+VLOOKUP(B151,RB!$A$3:$K$25,4,FALSE)&gt;VLOOKUP(B151,RB!$A$3:$K$25,11,FALSE),VLOOKUP(B151,RB!$A$3:$K$25,11,FALSE),(E151-D151)+VLOOKUP(B151,RB!$A$3:$K$25,4,FALSE)))</f>
        <v/>
      </c>
      <c r="L151" s="17" t="str">
        <f t="shared" si="18"/>
        <v/>
      </c>
      <c r="M151" s="17">
        <f t="shared" si="19"/>
        <v>0</v>
      </c>
      <c r="N151" s="17" t="str">
        <f>IF(B151="","",IF(J151&lt;3,VLOOKUP(B151,RB!$A$3:$K$25,6,FALSE),IF(J151&gt;3,IF(K151=1,VLOOKUP(B151,RB!$A$3:$K$25,5,FALSE),VLOOKUP(B151,RB!$A$3:$K$25,6,FALSE)))))</f>
        <v/>
      </c>
      <c r="O151" s="17">
        <f>ROUND(IF(D151="",0,IF(T151="ok",IF(OR(J151=1.2,J151=1.3,J151=2.1,J151=3.1,J151=3.2,J151=3.3,J151=3.4),IF(N151*L151*K151&gt;VLOOKUP(B151,RB!$A$3:$K$25,8,FALSE),VLOOKUP(B151,RB!$A$3:$K$25,8,FALSE),N151*L151*K151),IF(H151*N151&gt;VLOOKUP(B151,RB!$A$3:$K$25,8,FALSE),VLOOKUP(B151,RB!$A$3:$K$25,8,FALSE),H151*N151)))),2)</f>
        <v>0</v>
      </c>
      <c r="P151" s="19">
        <f t="shared" si="20"/>
        <v>0</v>
      </c>
      <c r="Q151" s="17" t="str">
        <f>IF(D151="","",IF(L151&gt;=VLOOKUP(B151,RB!$A$3:$K$25,9,FALSE),1,0))</f>
        <v/>
      </c>
      <c r="R151" s="17" t="str">
        <f>IF(D151="","",IF(K151&gt;=VLOOKUP(B151,RB!$A$3:$K$25,10,FALSE),1,0))</f>
        <v/>
      </c>
      <c r="S151" s="17" t="str">
        <f t="shared" si="22"/>
        <v/>
      </c>
      <c r="T151" s="17" t="str">
        <f t="shared" si="21"/>
        <v/>
      </c>
      <c r="U151">
        <f>IF(C151="",0,VLOOKUP(J151,RB!$C$3:$L$25,10,FALSE))</f>
        <v>0</v>
      </c>
    </row>
    <row r="152" spans="1:21" x14ac:dyDescent="0.25">
      <c r="A152" s="1">
        <v>143</v>
      </c>
      <c r="B152" s="69"/>
      <c r="C152" s="74"/>
      <c r="D152" s="70"/>
      <c r="E152" s="70"/>
      <c r="F152" s="72"/>
      <c r="G152" s="72"/>
      <c r="H152" s="73"/>
      <c r="I152" s="73"/>
      <c r="J152" s="15" t="str">
        <f>IF(B152="","",VLOOKUP(B152,RB!$A$3:$K$25,3,FALSE))</f>
        <v/>
      </c>
      <c r="K152" s="16" t="str">
        <f>IF(D152="","",IF((E152-D152)+VLOOKUP(B152,RB!$A$3:$K$25,4,FALSE)&gt;VLOOKUP(B152,RB!$A$3:$K$25,11,FALSE),VLOOKUP(B152,RB!$A$3:$K$25,11,FALSE),(E152-D152)+VLOOKUP(B152,RB!$A$3:$K$25,4,FALSE)))</f>
        <v/>
      </c>
      <c r="L152" s="17" t="str">
        <f t="shared" si="18"/>
        <v/>
      </c>
      <c r="M152" s="17">
        <f t="shared" si="19"/>
        <v>0</v>
      </c>
      <c r="N152" s="17" t="str">
        <f>IF(B152="","",IF(J152&lt;3,VLOOKUP(B152,RB!$A$3:$K$25,6,FALSE),IF(J152&gt;3,IF(K152=1,VLOOKUP(B152,RB!$A$3:$K$25,5,FALSE),VLOOKUP(B152,RB!$A$3:$K$25,6,FALSE)))))</f>
        <v/>
      </c>
      <c r="O152" s="17">
        <f>ROUND(IF(D152="",0,IF(T152="ok",IF(OR(J152=1.2,J152=1.3,J152=2.1,J152=3.1,J152=3.2,J152=3.3,J152=3.4),IF(N152*L152*K152&gt;VLOOKUP(B152,RB!$A$3:$K$25,8,FALSE),VLOOKUP(B152,RB!$A$3:$K$25,8,FALSE),N152*L152*K152),IF(H152*N152&gt;VLOOKUP(B152,RB!$A$3:$K$25,8,FALSE),VLOOKUP(B152,RB!$A$3:$K$25,8,FALSE),H152*N152)))),2)</f>
        <v>0</v>
      </c>
      <c r="P152" s="19">
        <f t="shared" si="20"/>
        <v>0</v>
      </c>
      <c r="Q152" s="17" t="str">
        <f>IF(D152="","",IF(L152&gt;=VLOOKUP(B152,RB!$A$3:$K$25,9,FALSE),1,0))</f>
        <v/>
      </c>
      <c r="R152" s="17" t="str">
        <f>IF(D152="","",IF(K152&gt;=VLOOKUP(B152,RB!$A$3:$K$25,10,FALSE),1,0))</f>
        <v/>
      </c>
      <c r="S152" s="17" t="str">
        <f t="shared" si="22"/>
        <v/>
      </c>
      <c r="T152" s="17" t="str">
        <f t="shared" si="21"/>
        <v/>
      </c>
      <c r="U152">
        <f>IF(C152="",0,VLOOKUP(J152,RB!$C$3:$L$25,10,FALSE))</f>
        <v>0</v>
      </c>
    </row>
    <row r="153" spans="1:21" x14ac:dyDescent="0.25">
      <c r="A153" s="1">
        <v>144</v>
      </c>
      <c r="B153" s="69"/>
      <c r="C153" s="74"/>
      <c r="D153" s="70"/>
      <c r="E153" s="70"/>
      <c r="F153" s="72"/>
      <c r="G153" s="72"/>
      <c r="H153" s="73"/>
      <c r="I153" s="73"/>
      <c r="J153" s="15" t="str">
        <f>IF(B153="","",VLOOKUP(B153,RB!$A$3:$K$25,3,FALSE))</f>
        <v/>
      </c>
      <c r="K153" s="16" t="str">
        <f>IF(D153="","",IF((E153-D153)+VLOOKUP(B153,RB!$A$3:$K$25,4,FALSE)&gt;VLOOKUP(B153,RB!$A$3:$K$25,11,FALSE),VLOOKUP(B153,RB!$A$3:$K$25,11,FALSE),(E153-D153)+VLOOKUP(B153,RB!$A$3:$K$25,4,FALSE)))</f>
        <v/>
      </c>
      <c r="L153" s="17" t="str">
        <f t="shared" si="18"/>
        <v/>
      </c>
      <c r="M153" s="17">
        <f t="shared" si="19"/>
        <v>0</v>
      </c>
      <c r="N153" s="17" t="str">
        <f>IF(B153="","",IF(J153&lt;3,VLOOKUP(B153,RB!$A$3:$K$25,6,FALSE),IF(J153&gt;3,IF(K153=1,VLOOKUP(B153,RB!$A$3:$K$25,5,FALSE),VLOOKUP(B153,RB!$A$3:$K$25,6,FALSE)))))</f>
        <v/>
      </c>
      <c r="O153" s="17">
        <f>ROUND(IF(D153="",0,IF(T153="ok",IF(OR(J153=1.2,J153=1.3,J153=2.1,J153=3.1,J153=3.2,J153=3.3,J153=3.4),IF(N153*L153*K153&gt;VLOOKUP(B153,RB!$A$3:$K$25,8,FALSE),VLOOKUP(B153,RB!$A$3:$K$25,8,FALSE),N153*L153*K153),IF(H153*N153&gt;VLOOKUP(B153,RB!$A$3:$K$25,8,FALSE),VLOOKUP(B153,RB!$A$3:$K$25,8,FALSE),H153*N153)))),2)</f>
        <v>0</v>
      </c>
      <c r="P153" s="19">
        <f t="shared" si="20"/>
        <v>0</v>
      </c>
      <c r="Q153" s="17" t="str">
        <f>IF(D153="","",IF(L153&gt;=VLOOKUP(B153,RB!$A$3:$K$25,9,FALSE),1,0))</f>
        <v/>
      </c>
      <c r="R153" s="17" t="str">
        <f>IF(D153="","",IF(K153&gt;=VLOOKUP(B153,RB!$A$3:$K$25,10,FALSE),1,0))</f>
        <v/>
      </c>
      <c r="S153" s="17" t="str">
        <f t="shared" si="22"/>
        <v/>
      </c>
      <c r="T153" s="17" t="str">
        <f t="shared" si="21"/>
        <v/>
      </c>
      <c r="U153">
        <f>IF(C153="",0,VLOOKUP(J153,RB!$C$3:$L$25,10,FALSE))</f>
        <v>0</v>
      </c>
    </row>
    <row r="154" spans="1:21" x14ac:dyDescent="0.25">
      <c r="A154" s="1">
        <v>145</v>
      </c>
      <c r="B154" s="69"/>
      <c r="C154" s="74"/>
      <c r="D154" s="70"/>
      <c r="E154" s="70"/>
      <c r="F154" s="72"/>
      <c r="G154" s="72"/>
      <c r="H154" s="73"/>
      <c r="I154" s="73"/>
      <c r="J154" s="15" t="str">
        <f>IF(B154="","",VLOOKUP(B154,RB!$A$3:$K$25,3,FALSE))</f>
        <v/>
      </c>
      <c r="K154" s="16" t="str">
        <f>IF(D154="","",IF((E154-D154)+VLOOKUP(B154,RB!$A$3:$K$25,4,FALSE)&gt;VLOOKUP(B154,RB!$A$3:$K$25,11,FALSE),VLOOKUP(B154,RB!$A$3:$K$25,11,FALSE),(E154-D154)+VLOOKUP(B154,RB!$A$3:$K$25,4,FALSE)))</f>
        <v/>
      </c>
      <c r="L154" s="17" t="str">
        <f t="shared" si="18"/>
        <v/>
      </c>
      <c r="M154" s="17">
        <f t="shared" si="19"/>
        <v>0</v>
      </c>
      <c r="N154" s="17" t="str">
        <f>IF(B154="","",IF(J154&lt;3,VLOOKUP(B154,RB!$A$3:$K$25,6,FALSE),IF(J154&gt;3,IF(K154=1,VLOOKUP(B154,RB!$A$3:$K$25,5,FALSE),VLOOKUP(B154,RB!$A$3:$K$25,6,FALSE)))))</f>
        <v/>
      </c>
      <c r="O154" s="17">
        <f>ROUND(IF(D154="",0,IF(T154="ok",IF(OR(J154=1.2,J154=1.3,J154=2.1,J154=3.1,J154=3.2,J154=3.3,J154=3.4),IF(N154*L154*K154&gt;VLOOKUP(B154,RB!$A$3:$K$25,8,FALSE),VLOOKUP(B154,RB!$A$3:$K$25,8,FALSE),N154*L154*K154),IF(H154*N154&gt;VLOOKUP(B154,RB!$A$3:$K$25,8,FALSE),VLOOKUP(B154,RB!$A$3:$K$25,8,FALSE),H154*N154)))),2)</f>
        <v>0</v>
      </c>
      <c r="P154" s="19">
        <f t="shared" si="20"/>
        <v>0</v>
      </c>
      <c r="Q154" s="17" t="str">
        <f>IF(D154="","",IF(L154&gt;=VLOOKUP(B154,RB!$A$3:$K$25,9,FALSE),1,0))</f>
        <v/>
      </c>
      <c r="R154" s="17" t="str">
        <f>IF(D154="","",IF(K154&gt;=VLOOKUP(B154,RB!$A$3:$K$25,10,FALSE),1,0))</f>
        <v/>
      </c>
      <c r="S154" s="17" t="str">
        <f t="shared" si="22"/>
        <v/>
      </c>
      <c r="T154" s="17" t="str">
        <f t="shared" si="21"/>
        <v/>
      </c>
      <c r="U154">
        <f>IF(C154="",0,VLOOKUP(J154,RB!$C$3:$L$25,10,FALSE))</f>
        <v>0</v>
      </c>
    </row>
    <row r="155" spans="1:21" x14ac:dyDescent="0.25">
      <c r="A155" s="1">
        <v>146</v>
      </c>
      <c r="B155" s="69"/>
      <c r="C155" s="74"/>
      <c r="D155" s="70"/>
      <c r="E155" s="70"/>
      <c r="F155" s="72"/>
      <c r="G155" s="72"/>
      <c r="H155" s="73"/>
      <c r="I155" s="73"/>
      <c r="J155" s="15" t="str">
        <f>IF(B155="","",VLOOKUP(B155,RB!$A$3:$K$25,3,FALSE))</f>
        <v/>
      </c>
      <c r="K155" s="16" t="str">
        <f>IF(D155="","",IF((E155-D155)+VLOOKUP(B155,RB!$A$3:$K$25,4,FALSE)&gt;VLOOKUP(B155,RB!$A$3:$K$25,11,FALSE),VLOOKUP(B155,RB!$A$3:$K$25,11,FALSE),(E155-D155)+VLOOKUP(B155,RB!$A$3:$K$25,4,FALSE)))</f>
        <v/>
      </c>
      <c r="L155" s="17" t="str">
        <f t="shared" si="18"/>
        <v/>
      </c>
      <c r="M155" s="17">
        <f t="shared" si="19"/>
        <v>0</v>
      </c>
      <c r="N155" s="17" t="str">
        <f>IF(B155="","",IF(J155&lt;3,VLOOKUP(B155,RB!$A$3:$K$25,6,FALSE),IF(J155&gt;3,IF(K155=1,VLOOKUP(B155,RB!$A$3:$K$25,5,FALSE),VLOOKUP(B155,RB!$A$3:$K$25,6,FALSE)))))</f>
        <v/>
      </c>
      <c r="O155" s="17">
        <f>ROUND(IF(D155="",0,IF(T155="ok",IF(OR(J155=1.2,J155=1.3,J155=2.1,J155=3.1,J155=3.2,J155=3.3,J155=3.4),IF(N155*L155*K155&gt;VLOOKUP(B155,RB!$A$3:$K$25,8,FALSE),VLOOKUP(B155,RB!$A$3:$K$25,8,FALSE),N155*L155*K155),IF(H155*N155&gt;VLOOKUP(B155,RB!$A$3:$K$25,8,FALSE),VLOOKUP(B155,RB!$A$3:$K$25,8,FALSE),H155*N155)))),2)</f>
        <v>0</v>
      </c>
      <c r="P155" s="19">
        <f t="shared" si="20"/>
        <v>0</v>
      </c>
      <c r="Q155" s="17" t="str">
        <f>IF(D155="","",IF(L155&gt;=VLOOKUP(B155,RB!$A$3:$K$25,9,FALSE),1,0))</f>
        <v/>
      </c>
      <c r="R155" s="17" t="str">
        <f>IF(D155="","",IF(K155&gt;=VLOOKUP(B155,RB!$A$3:$K$25,10,FALSE),1,0))</f>
        <v/>
      </c>
      <c r="S155" s="17" t="str">
        <f t="shared" si="22"/>
        <v/>
      </c>
      <c r="T155" s="17" t="str">
        <f t="shared" si="21"/>
        <v/>
      </c>
      <c r="U155">
        <f>IF(C155="",0,VLOOKUP(J155,RB!$C$3:$L$25,10,FALSE))</f>
        <v>0</v>
      </c>
    </row>
    <row r="156" spans="1:21" x14ac:dyDescent="0.25">
      <c r="A156" s="1">
        <v>147</v>
      </c>
      <c r="B156" s="69"/>
      <c r="C156" s="74"/>
      <c r="D156" s="70"/>
      <c r="E156" s="70"/>
      <c r="F156" s="72"/>
      <c r="G156" s="72"/>
      <c r="H156" s="73"/>
      <c r="I156" s="73"/>
      <c r="J156" s="15" t="str">
        <f>IF(B156="","",VLOOKUP(B156,RB!$A$3:$K$25,3,FALSE))</f>
        <v/>
      </c>
      <c r="K156" s="16" t="str">
        <f>IF(D156="","",IF((E156-D156)+VLOOKUP(B156,RB!$A$3:$K$25,4,FALSE)&gt;VLOOKUP(B156,RB!$A$3:$K$25,11,FALSE),VLOOKUP(B156,RB!$A$3:$K$25,11,FALSE),(E156-D156)+VLOOKUP(B156,RB!$A$3:$K$25,4,FALSE)))</f>
        <v/>
      </c>
      <c r="L156" s="17" t="str">
        <f t="shared" si="18"/>
        <v/>
      </c>
      <c r="M156" s="17">
        <f t="shared" si="19"/>
        <v>0</v>
      </c>
      <c r="N156" s="17" t="str">
        <f>IF(B156="","",IF(J156&lt;3,VLOOKUP(B156,RB!$A$3:$K$25,6,FALSE),IF(J156&gt;3,IF(K156=1,VLOOKUP(B156,RB!$A$3:$K$25,5,FALSE),VLOOKUP(B156,RB!$A$3:$K$25,6,FALSE)))))</f>
        <v/>
      </c>
      <c r="O156" s="17">
        <f>ROUND(IF(D156="",0,IF(T156="ok",IF(OR(J156=1.2,J156=1.3,J156=2.1,J156=3.1,J156=3.2,J156=3.3,J156=3.4),IF(N156*L156*K156&gt;VLOOKUP(B156,RB!$A$3:$K$25,8,FALSE),VLOOKUP(B156,RB!$A$3:$K$25,8,FALSE),N156*L156*K156),IF(H156*N156&gt;VLOOKUP(B156,RB!$A$3:$K$25,8,FALSE),VLOOKUP(B156,RB!$A$3:$K$25,8,FALSE),H156*N156)))),2)</f>
        <v>0</v>
      </c>
      <c r="P156" s="19">
        <f t="shared" si="20"/>
        <v>0</v>
      </c>
      <c r="Q156" s="17" t="str">
        <f>IF(D156="","",IF(L156&gt;=VLOOKUP(B156,RB!$A$3:$K$25,9,FALSE),1,0))</f>
        <v/>
      </c>
      <c r="R156" s="17" t="str">
        <f>IF(D156="","",IF(K156&gt;=VLOOKUP(B156,RB!$A$3:$K$25,10,FALSE),1,0))</f>
        <v/>
      </c>
      <c r="S156" s="17" t="str">
        <f t="shared" si="22"/>
        <v/>
      </c>
      <c r="T156" s="17" t="str">
        <f t="shared" si="21"/>
        <v/>
      </c>
      <c r="U156">
        <f>IF(C156="",0,VLOOKUP(J156,RB!$C$3:$L$25,10,FALSE))</f>
        <v>0</v>
      </c>
    </row>
    <row r="157" spans="1:21" x14ac:dyDescent="0.25">
      <c r="A157" s="1">
        <v>148</v>
      </c>
      <c r="B157" s="69"/>
      <c r="C157" s="74"/>
      <c r="D157" s="70"/>
      <c r="E157" s="70"/>
      <c r="F157" s="72"/>
      <c r="G157" s="72"/>
      <c r="H157" s="73"/>
      <c r="I157" s="73"/>
      <c r="J157" s="15" t="str">
        <f>IF(B157="","",VLOOKUP(B157,RB!$A$3:$K$25,3,FALSE))</f>
        <v/>
      </c>
      <c r="K157" s="16" t="str">
        <f>IF(D157="","",IF((E157-D157)+VLOOKUP(B157,RB!$A$3:$K$25,4,FALSE)&gt;VLOOKUP(B157,RB!$A$3:$K$25,11,FALSE),VLOOKUP(B157,RB!$A$3:$K$25,11,FALSE),(E157-D157)+VLOOKUP(B157,RB!$A$3:$K$25,4,FALSE)))</f>
        <v/>
      </c>
      <c r="L157" s="17" t="str">
        <f t="shared" si="18"/>
        <v/>
      </c>
      <c r="M157" s="17">
        <f t="shared" si="19"/>
        <v>0</v>
      </c>
      <c r="N157" s="17" t="str">
        <f>IF(B157="","",IF(J157&lt;3,VLOOKUP(B157,RB!$A$3:$K$25,6,FALSE),IF(J157&gt;3,IF(K157=1,VLOOKUP(B157,RB!$A$3:$K$25,5,FALSE),VLOOKUP(B157,RB!$A$3:$K$25,6,FALSE)))))</f>
        <v/>
      </c>
      <c r="O157" s="17">
        <f>ROUND(IF(D157="",0,IF(T157="ok",IF(OR(J157=1.2,J157=1.3,J157=2.1,J157=3.1,J157=3.2,J157=3.3,J157=3.4),IF(N157*L157*K157&gt;VLOOKUP(B157,RB!$A$3:$K$25,8,FALSE),VLOOKUP(B157,RB!$A$3:$K$25,8,FALSE),N157*L157*K157),IF(H157*N157&gt;VLOOKUP(B157,RB!$A$3:$K$25,8,FALSE),VLOOKUP(B157,RB!$A$3:$K$25,8,FALSE),H157*N157)))),2)</f>
        <v>0</v>
      </c>
      <c r="P157" s="19">
        <f t="shared" si="20"/>
        <v>0</v>
      </c>
      <c r="Q157" s="17" t="str">
        <f>IF(D157="","",IF(L157&gt;=VLOOKUP(B157,RB!$A$3:$K$25,9,FALSE),1,0))</f>
        <v/>
      </c>
      <c r="R157" s="17" t="str">
        <f>IF(D157="","",IF(K157&gt;=VLOOKUP(B157,RB!$A$3:$K$25,10,FALSE),1,0))</f>
        <v/>
      </c>
      <c r="S157" s="17" t="str">
        <f t="shared" si="22"/>
        <v/>
      </c>
      <c r="T157" s="17" t="str">
        <f t="shared" si="21"/>
        <v/>
      </c>
      <c r="U157">
        <f>IF(C157="",0,VLOOKUP(J157,RB!$C$3:$L$25,10,FALSE))</f>
        <v>0</v>
      </c>
    </row>
    <row r="158" spans="1:21" x14ac:dyDescent="0.25">
      <c r="A158" s="1">
        <v>149</v>
      </c>
      <c r="B158" s="69"/>
      <c r="C158" s="74"/>
      <c r="D158" s="70"/>
      <c r="E158" s="70"/>
      <c r="F158" s="72"/>
      <c r="G158" s="72"/>
      <c r="H158" s="73"/>
      <c r="I158" s="73"/>
      <c r="J158" s="15" t="str">
        <f>IF(B158="","",VLOOKUP(B158,RB!$A$3:$K$25,3,FALSE))</f>
        <v/>
      </c>
      <c r="K158" s="16" t="str">
        <f>IF(D158="","",IF((E158-D158)+VLOOKUP(B158,RB!$A$3:$K$25,4,FALSE)&gt;VLOOKUP(B158,RB!$A$3:$K$25,11,FALSE),VLOOKUP(B158,RB!$A$3:$K$25,11,FALSE),(E158-D158)+VLOOKUP(B158,RB!$A$3:$K$25,4,FALSE)))</f>
        <v/>
      </c>
      <c r="L158" s="17" t="str">
        <f t="shared" si="18"/>
        <v/>
      </c>
      <c r="M158" s="17">
        <f t="shared" si="19"/>
        <v>0</v>
      </c>
      <c r="N158" s="17" t="str">
        <f>IF(B158="","",IF(J158&lt;3,VLOOKUP(B158,RB!$A$3:$K$25,6,FALSE),IF(J158&gt;3,IF(K158=1,VLOOKUP(B158,RB!$A$3:$K$25,5,FALSE),VLOOKUP(B158,RB!$A$3:$K$25,6,FALSE)))))</f>
        <v/>
      </c>
      <c r="O158" s="17">
        <f>ROUND(IF(D158="",0,IF(T158="ok",IF(OR(J158=1.2,J158=1.3,J158=2.1,J158=3.1,J158=3.2,J158=3.3,J158=3.4),IF(N158*L158*K158&gt;VLOOKUP(B158,RB!$A$3:$K$25,8,FALSE),VLOOKUP(B158,RB!$A$3:$K$25,8,FALSE),N158*L158*K158),IF(H158*N158&gt;VLOOKUP(B158,RB!$A$3:$K$25,8,FALSE),VLOOKUP(B158,RB!$A$3:$K$25,8,FALSE),H158*N158)))),2)</f>
        <v>0</v>
      </c>
      <c r="P158" s="19">
        <f t="shared" si="20"/>
        <v>0</v>
      </c>
      <c r="Q158" s="17" t="str">
        <f>IF(D158="","",IF(L158&gt;=VLOOKUP(B158,RB!$A$3:$K$25,9,FALSE),1,0))</f>
        <v/>
      </c>
      <c r="R158" s="17" t="str">
        <f>IF(D158="","",IF(K158&gt;=VLOOKUP(B158,RB!$A$3:$K$25,10,FALSE),1,0))</f>
        <v/>
      </c>
      <c r="S158" s="17" t="str">
        <f t="shared" si="22"/>
        <v/>
      </c>
      <c r="T158" s="17" t="str">
        <f t="shared" si="21"/>
        <v/>
      </c>
      <c r="U158">
        <f>IF(C158="",0,VLOOKUP(J158,RB!$C$3:$L$25,10,FALSE))</f>
        <v>0</v>
      </c>
    </row>
    <row r="159" spans="1:21" x14ac:dyDescent="0.25">
      <c r="A159" s="1">
        <v>150</v>
      </c>
      <c r="B159" s="69"/>
      <c r="C159" s="74"/>
      <c r="D159" s="70"/>
      <c r="E159" s="70"/>
      <c r="F159" s="72"/>
      <c r="G159" s="72"/>
      <c r="H159" s="73"/>
      <c r="I159" s="73"/>
      <c r="J159" s="15" t="str">
        <f>IF(B159="","",VLOOKUP(B159,RB!$A$3:$K$25,3,FALSE))</f>
        <v/>
      </c>
      <c r="K159" s="16" t="str">
        <f>IF(D159="","",IF((E159-D159)+VLOOKUP(B159,RB!$A$3:$K$25,4,FALSE)&gt;VLOOKUP(B159,RB!$A$3:$K$25,11,FALSE),VLOOKUP(B159,RB!$A$3:$K$25,11,FALSE),(E159-D159)+VLOOKUP(B159,RB!$A$3:$K$25,4,FALSE)))</f>
        <v/>
      </c>
      <c r="L159" s="17" t="str">
        <f t="shared" si="18"/>
        <v/>
      </c>
      <c r="M159" s="17">
        <f t="shared" si="19"/>
        <v>0</v>
      </c>
      <c r="N159" s="17" t="str">
        <f>IF(B159="","",IF(J159&lt;3,VLOOKUP(B159,RB!$A$3:$K$25,6,FALSE),IF(J159&gt;3,IF(K159=1,VLOOKUP(B159,RB!$A$3:$K$25,5,FALSE),VLOOKUP(B159,RB!$A$3:$K$25,6,FALSE)))))</f>
        <v/>
      </c>
      <c r="O159" s="17">
        <f>ROUND(IF(D159="",0,IF(T159="ok",IF(OR(J159=1.2,J159=1.3,J159=2.1,J159=3.1,J159=3.2,J159=3.3,J159=3.4),IF(N159*L159*K159&gt;VLOOKUP(B159,RB!$A$3:$K$25,8,FALSE),VLOOKUP(B159,RB!$A$3:$K$25,8,FALSE),N159*L159*K159),IF(H159*N159&gt;VLOOKUP(B159,RB!$A$3:$K$25,8,FALSE),VLOOKUP(B159,RB!$A$3:$K$25,8,FALSE),H159*N159)))),2)</f>
        <v>0</v>
      </c>
      <c r="P159" s="19">
        <f t="shared" si="20"/>
        <v>0</v>
      </c>
      <c r="Q159" s="17" t="str">
        <f>IF(D159="","",IF(L159&gt;=VLOOKUP(B159,RB!$A$3:$K$25,9,FALSE),1,0))</f>
        <v/>
      </c>
      <c r="R159" s="17" t="str">
        <f>IF(D159="","",IF(K159&gt;=VLOOKUP(B159,RB!$A$3:$K$25,10,FALSE),1,0))</f>
        <v/>
      </c>
      <c r="S159" s="17" t="str">
        <f t="shared" si="22"/>
        <v/>
      </c>
      <c r="T159" s="17" t="str">
        <f t="shared" si="21"/>
        <v/>
      </c>
      <c r="U159">
        <f>IF(C159="",0,VLOOKUP(J159,RB!$C$3:$L$25,10,FALSE))</f>
        <v>0</v>
      </c>
    </row>
    <row r="160" spans="1:21" x14ac:dyDescent="0.25">
      <c r="A160" s="1">
        <v>151</v>
      </c>
      <c r="B160" s="69"/>
      <c r="C160" s="74"/>
      <c r="D160" s="70"/>
      <c r="E160" s="70"/>
      <c r="F160" s="72"/>
      <c r="G160" s="72"/>
      <c r="H160" s="73"/>
      <c r="I160" s="73"/>
      <c r="J160" s="15" t="str">
        <f>IF(B160="","",VLOOKUP(B160,RB!$A$3:$K$25,3,FALSE))</f>
        <v/>
      </c>
      <c r="K160" s="16" t="str">
        <f>IF(D160="","",IF((E160-D160)+VLOOKUP(B160,RB!$A$3:$K$25,4,FALSE)&gt;VLOOKUP(B160,RB!$A$3:$K$25,11,FALSE),VLOOKUP(B160,RB!$A$3:$K$25,11,FALSE),(E160-D160)+VLOOKUP(B160,RB!$A$3:$K$25,4,FALSE)))</f>
        <v/>
      </c>
      <c r="L160" s="17" t="str">
        <f t="shared" si="18"/>
        <v/>
      </c>
      <c r="M160" s="17">
        <f t="shared" si="19"/>
        <v>0</v>
      </c>
      <c r="N160" s="17" t="str">
        <f>IF(B160="","",IF(J160&lt;3,VLOOKUP(B160,RB!$A$3:$K$25,6,FALSE),IF(J160&gt;3,IF(K160=1,VLOOKUP(B160,RB!$A$3:$K$25,5,FALSE),VLOOKUP(B160,RB!$A$3:$K$25,6,FALSE)))))</f>
        <v/>
      </c>
      <c r="O160" s="17">
        <f>ROUND(IF(D160="",0,IF(T160="ok",IF(OR(J160=1.2,J160=1.3,J160=2.1,J160=3.1,J160=3.2,J160=3.3,J160=3.4),IF(N160*L160*K160&gt;VLOOKUP(B160,RB!$A$3:$K$25,8,FALSE),VLOOKUP(B160,RB!$A$3:$K$25,8,FALSE),N160*L160*K160),IF(H160*N160&gt;VLOOKUP(B160,RB!$A$3:$K$25,8,FALSE),VLOOKUP(B160,RB!$A$3:$K$25,8,FALSE),H160*N160)))),2)</f>
        <v>0</v>
      </c>
      <c r="P160" s="19">
        <f t="shared" si="20"/>
        <v>0</v>
      </c>
      <c r="Q160" s="17" t="str">
        <f>IF(D160="","",IF(L160&gt;=VLOOKUP(B160,RB!$A$3:$K$25,9,FALSE),1,0))</f>
        <v/>
      </c>
      <c r="R160" s="17" t="str">
        <f>IF(D160="","",IF(K160&gt;=VLOOKUP(B160,RB!$A$3:$K$25,10,FALSE),1,0))</f>
        <v/>
      </c>
      <c r="S160" s="17" t="str">
        <f t="shared" si="22"/>
        <v/>
      </c>
      <c r="T160" s="17" t="str">
        <f t="shared" si="21"/>
        <v/>
      </c>
      <c r="U160">
        <f>IF(C160="",0,VLOOKUP(J160,RB!$C$3:$L$25,10,FALSE))</f>
        <v>0</v>
      </c>
    </row>
    <row r="161" spans="1:21" x14ac:dyDescent="0.25">
      <c r="A161" s="1">
        <v>152</v>
      </c>
      <c r="B161" s="69"/>
      <c r="C161" s="74"/>
      <c r="D161" s="70"/>
      <c r="E161" s="70"/>
      <c r="F161" s="72"/>
      <c r="G161" s="72"/>
      <c r="H161" s="73"/>
      <c r="I161" s="73"/>
      <c r="J161" s="15" t="str">
        <f>IF(B161="","",VLOOKUP(B161,RB!$A$3:$K$25,3,FALSE))</f>
        <v/>
      </c>
      <c r="K161" s="16" t="str">
        <f>IF(D161="","",IF((E161-D161)+VLOOKUP(B161,RB!$A$3:$K$25,4,FALSE)&gt;VLOOKUP(B161,RB!$A$3:$K$25,11,FALSE),VLOOKUP(B161,RB!$A$3:$K$25,11,FALSE),(E161-D161)+VLOOKUP(B161,RB!$A$3:$K$25,4,FALSE)))</f>
        <v/>
      </c>
      <c r="L161" s="17" t="str">
        <f t="shared" si="18"/>
        <v/>
      </c>
      <c r="M161" s="17">
        <f t="shared" si="19"/>
        <v>0</v>
      </c>
      <c r="N161" s="17" t="str">
        <f>IF(B161="","",IF(J161&lt;3,VLOOKUP(B161,RB!$A$3:$K$25,6,FALSE),IF(J161&gt;3,IF(K161=1,VLOOKUP(B161,RB!$A$3:$K$25,5,FALSE),VLOOKUP(B161,RB!$A$3:$K$25,6,FALSE)))))</f>
        <v/>
      </c>
      <c r="O161" s="17">
        <f>ROUND(IF(D161="",0,IF(T161="ok",IF(OR(J161=1.2,J161=1.3,J161=2.1,J161=3.1,J161=3.2,J161=3.3,J161=3.4),IF(N161*L161*K161&gt;VLOOKUP(B161,RB!$A$3:$K$25,8,FALSE),VLOOKUP(B161,RB!$A$3:$K$25,8,FALSE),N161*L161*K161),IF(H161*N161&gt;VLOOKUP(B161,RB!$A$3:$K$25,8,FALSE),VLOOKUP(B161,RB!$A$3:$K$25,8,FALSE),H161*N161)))),2)</f>
        <v>0</v>
      </c>
      <c r="P161" s="19">
        <f t="shared" si="20"/>
        <v>0</v>
      </c>
      <c r="Q161" s="17" t="str">
        <f>IF(D161="","",IF(L161&gt;=VLOOKUP(B161,RB!$A$3:$K$25,9,FALSE),1,0))</f>
        <v/>
      </c>
      <c r="R161" s="17" t="str">
        <f>IF(D161="","",IF(K161&gt;=VLOOKUP(B161,RB!$A$3:$K$25,10,FALSE),1,0))</f>
        <v/>
      </c>
      <c r="S161" s="17" t="str">
        <f t="shared" si="22"/>
        <v/>
      </c>
      <c r="T161" s="17" t="str">
        <f t="shared" si="21"/>
        <v/>
      </c>
      <c r="U161">
        <f>IF(C161="",0,VLOOKUP(J161,RB!$C$3:$L$25,10,FALSE))</f>
        <v>0</v>
      </c>
    </row>
    <row r="162" spans="1:21" x14ac:dyDescent="0.25">
      <c r="A162" s="1">
        <v>153</v>
      </c>
      <c r="B162" s="69"/>
      <c r="C162" s="74"/>
      <c r="D162" s="70"/>
      <c r="E162" s="70"/>
      <c r="F162" s="72"/>
      <c r="G162" s="72"/>
      <c r="H162" s="73"/>
      <c r="I162" s="73"/>
      <c r="J162" s="15" t="str">
        <f>IF(B162="","",VLOOKUP(B162,RB!$A$3:$K$25,3,FALSE))</f>
        <v/>
      </c>
      <c r="K162" s="16" t="str">
        <f>IF(D162="","",IF((E162-D162)+VLOOKUP(B162,RB!$A$3:$K$25,4,FALSE)&gt;VLOOKUP(B162,RB!$A$3:$K$25,11,FALSE),VLOOKUP(B162,RB!$A$3:$K$25,11,FALSE),(E162-D162)+VLOOKUP(B162,RB!$A$3:$K$25,4,FALSE)))</f>
        <v/>
      </c>
      <c r="L162" s="17" t="str">
        <f t="shared" si="18"/>
        <v/>
      </c>
      <c r="M162" s="17">
        <f t="shared" si="19"/>
        <v>0</v>
      </c>
      <c r="N162" s="17" t="str">
        <f>IF(B162="","",IF(J162&lt;3,VLOOKUP(B162,RB!$A$3:$K$25,6,FALSE),IF(J162&gt;3,IF(K162=1,VLOOKUP(B162,RB!$A$3:$K$25,5,FALSE),VLOOKUP(B162,RB!$A$3:$K$25,6,FALSE)))))</f>
        <v/>
      </c>
      <c r="O162" s="17">
        <f>ROUND(IF(D162="",0,IF(T162="ok",IF(OR(J162=1.2,J162=1.3,J162=2.1,J162=3.1,J162=3.2,J162=3.3,J162=3.4),IF(N162*L162*K162&gt;VLOOKUP(B162,RB!$A$3:$K$25,8,FALSE),VLOOKUP(B162,RB!$A$3:$K$25,8,FALSE),N162*L162*K162),IF(H162*N162&gt;VLOOKUP(B162,RB!$A$3:$K$25,8,FALSE),VLOOKUP(B162,RB!$A$3:$K$25,8,FALSE),H162*N162)))),2)</f>
        <v>0</v>
      </c>
      <c r="P162" s="19">
        <f t="shared" si="20"/>
        <v>0</v>
      </c>
      <c r="Q162" s="17" t="str">
        <f>IF(D162="","",IF(L162&gt;=VLOOKUP(B162,RB!$A$3:$K$25,9,FALSE),1,0))</f>
        <v/>
      </c>
      <c r="R162" s="17" t="str">
        <f>IF(D162="","",IF(K162&gt;=VLOOKUP(B162,RB!$A$3:$K$25,10,FALSE),1,0))</f>
        <v/>
      </c>
      <c r="S162" s="17" t="str">
        <f t="shared" si="22"/>
        <v/>
      </c>
      <c r="T162" s="17" t="str">
        <f t="shared" si="21"/>
        <v/>
      </c>
      <c r="U162">
        <f>IF(C162="",0,VLOOKUP(J162,RB!$C$3:$L$25,10,FALSE))</f>
        <v>0</v>
      </c>
    </row>
    <row r="163" spans="1:21" x14ac:dyDescent="0.25">
      <c r="A163" s="1">
        <v>154</v>
      </c>
      <c r="B163" s="69"/>
      <c r="C163" s="74"/>
      <c r="D163" s="70"/>
      <c r="E163" s="70"/>
      <c r="F163" s="72"/>
      <c r="G163" s="72"/>
      <c r="H163" s="73"/>
      <c r="I163" s="73"/>
      <c r="J163" s="15" t="str">
        <f>IF(B163="","",VLOOKUP(B163,RB!$A$3:$K$25,3,FALSE))</f>
        <v/>
      </c>
      <c r="K163" s="16" t="str">
        <f>IF(D163="","",IF((E163-D163)+VLOOKUP(B163,RB!$A$3:$K$25,4,FALSE)&gt;VLOOKUP(B163,RB!$A$3:$K$25,11,FALSE),VLOOKUP(B163,RB!$A$3:$K$25,11,FALSE),(E163-D163)+VLOOKUP(B163,RB!$A$3:$K$25,4,FALSE)))</f>
        <v/>
      </c>
      <c r="L163" s="17" t="str">
        <f t="shared" si="18"/>
        <v/>
      </c>
      <c r="M163" s="17">
        <f t="shared" si="19"/>
        <v>0</v>
      </c>
      <c r="N163" s="17" t="str">
        <f>IF(B163="","",IF(J163&lt;3,VLOOKUP(B163,RB!$A$3:$K$25,6,FALSE),IF(J163&gt;3,IF(K163=1,VLOOKUP(B163,RB!$A$3:$K$25,5,FALSE),VLOOKUP(B163,RB!$A$3:$K$25,6,FALSE)))))</f>
        <v/>
      </c>
      <c r="O163" s="17">
        <f>ROUND(IF(D163="",0,IF(T163="ok",IF(OR(J163=1.2,J163=1.3,J163=2.1,J163=3.1,J163=3.2,J163=3.3,J163=3.4),IF(N163*L163*K163&gt;VLOOKUP(B163,RB!$A$3:$K$25,8,FALSE),VLOOKUP(B163,RB!$A$3:$K$25,8,FALSE),N163*L163*K163),IF(H163*N163&gt;VLOOKUP(B163,RB!$A$3:$K$25,8,FALSE),VLOOKUP(B163,RB!$A$3:$K$25,8,FALSE),H163*N163)))),2)</f>
        <v>0</v>
      </c>
      <c r="P163" s="19">
        <f t="shared" si="20"/>
        <v>0</v>
      </c>
      <c r="Q163" s="17" t="str">
        <f>IF(D163="","",IF(L163&gt;=VLOOKUP(B163,RB!$A$3:$K$25,9,FALSE),1,0))</f>
        <v/>
      </c>
      <c r="R163" s="17" t="str">
        <f>IF(D163="","",IF(K163&gt;=VLOOKUP(B163,RB!$A$3:$K$25,10,FALSE),1,0))</f>
        <v/>
      </c>
      <c r="S163" s="17" t="str">
        <f t="shared" si="22"/>
        <v/>
      </c>
      <c r="T163" s="17" t="str">
        <f t="shared" si="21"/>
        <v/>
      </c>
      <c r="U163">
        <f>IF(C163="",0,VLOOKUP(J163,RB!$C$3:$L$25,10,FALSE))</f>
        <v>0</v>
      </c>
    </row>
    <row r="164" spans="1:21" x14ac:dyDescent="0.25">
      <c r="A164" s="1">
        <v>155</v>
      </c>
      <c r="B164" s="69"/>
      <c r="C164" s="74"/>
      <c r="D164" s="70"/>
      <c r="E164" s="70"/>
      <c r="F164" s="72"/>
      <c r="G164" s="72"/>
      <c r="H164" s="73"/>
      <c r="I164" s="73"/>
      <c r="J164" s="15" t="str">
        <f>IF(B164="","",VLOOKUP(B164,RB!$A$3:$K$25,3,FALSE))</f>
        <v/>
      </c>
      <c r="K164" s="16" t="str">
        <f>IF(D164="","",IF((E164-D164)+VLOOKUP(B164,RB!$A$3:$K$25,4,FALSE)&gt;VLOOKUP(B164,RB!$A$3:$K$25,11,FALSE),VLOOKUP(B164,RB!$A$3:$K$25,11,FALSE),(E164-D164)+VLOOKUP(B164,RB!$A$3:$K$25,4,FALSE)))</f>
        <v/>
      </c>
      <c r="L164" s="17" t="str">
        <f t="shared" si="18"/>
        <v/>
      </c>
      <c r="M164" s="17">
        <f t="shared" si="19"/>
        <v>0</v>
      </c>
      <c r="N164" s="17" t="str">
        <f>IF(B164="","",IF(J164&lt;3,VLOOKUP(B164,RB!$A$3:$K$25,6,FALSE),IF(J164&gt;3,IF(K164=1,VLOOKUP(B164,RB!$A$3:$K$25,5,FALSE),VLOOKUP(B164,RB!$A$3:$K$25,6,FALSE)))))</f>
        <v/>
      </c>
      <c r="O164" s="17">
        <f>ROUND(IF(D164="",0,IF(T164="ok",IF(OR(J164=1.2,J164=1.3,J164=2.1,J164=3.1,J164=3.2,J164=3.3,J164=3.4),IF(N164*L164*K164&gt;VLOOKUP(B164,RB!$A$3:$K$25,8,FALSE),VLOOKUP(B164,RB!$A$3:$K$25,8,FALSE),N164*L164*K164),IF(H164*N164&gt;VLOOKUP(B164,RB!$A$3:$K$25,8,FALSE),VLOOKUP(B164,RB!$A$3:$K$25,8,FALSE),H164*N164)))),2)</f>
        <v>0</v>
      </c>
      <c r="P164" s="19">
        <f t="shared" si="20"/>
        <v>0</v>
      </c>
      <c r="Q164" s="17" t="str">
        <f>IF(D164="","",IF(L164&gt;=VLOOKUP(B164,RB!$A$3:$K$25,9,FALSE),1,0))</f>
        <v/>
      </c>
      <c r="R164" s="17" t="str">
        <f>IF(D164="","",IF(K164&gt;=VLOOKUP(B164,RB!$A$3:$K$25,10,FALSE),1,0))</f>
        <v/>
      </c>
      <c r="S164" s="17" t="str">
        <f t="shared" si="22"/>
        <v/>
      </c>
      <c r="T164" s="17" t="str">
        <f t="shared" si="21"/>
        <v/>
      </c>
      <c r="U164">
        <f>IF(C164="",0,VLOOKUP(J164,RB!$C$3:$L$25,10,FALSE))</f>
        <v>0</v>
      </c>
    </row>
    <row r="165" spans="1:21" x14ac:dyDescent="0.25">
      <c r="A165" s="1">
        <v>156</v>
      </c>
      <c r="B165" s="69"/>
      <c r="C165" s="74"/>
      <c r="D165" s="70"/>
      <c r="E165" s="70"/>
      <c r="F165" s="72"/>
      <c r="G165" s="72"/>
      <c r="H165" s="73"/>
      <c r="I165" s="73"/>
      <c r="J165" s="15" t="str">
        <f>IF(B165="","",VLOOKUP(B165,RB!$A$3:$K$25,3,FALSE))</f>
        <v/>
      </c>
      <c r="K165" s="16" t="str">
        <f>IF(D165="","",IF((E165-D165)+VLOOKUP(B165,RB!$A$3:$K$25,4,FALSE)&gt;VLOOKUP(B165,RB!$A$3:$K$25,11,FALSE),VLOOKUP(B165,RB!$A$3:$K$25,11,FALSE),(E165-D165)+VLOOKUP(B165,RB!$A$3:$K$25,4,FALSE)))</f>
        <v/>
      </c>
      <c r="L165" s="17" t="str">
        <f t="shared" si="18"/>
        <v/>
      </c>
      <c r="M165" s="17">
        <f t="shared" si="19"/>
        <v>0</v>
      </c>
      <c r="N165" s="17" t="str">
        <f>IF(B165="","",IF(J165&lt;3,VLOOKUP(B165,RB!$A$3:$K$25,6,FALSE),IF(J165&gt;3,IF(K165=1,VLOOKUP(B165,RB!$A$3:$K$25,5,FALSE),VLOOKUP(B165,RB!$A$3:$K$25,6,FALSE)))))</f>
        <v/>
      </c>
      <c r="O165" s="17">
        <f>ROUND(IF(D165="",0,IF(T165="ok",IF(OR(J165=1.2,J165=1.3,J165=2.1,J165=3.1,J165=3.2,J165=3.3,J165=3.4),IF(N165*L165*K165&gt;VLOOKUP(B165,RB!$A$3:$K$25,8,FALSE),VLOOKUP(B165,RB!$A$3:$K$25,8,FALSE),N165*L165*K165),IF(H165*N165&gt;VLOOKUP(B165,RB!$A$3:$K$25,8,FALSE),VLOOKUP(B165,RB!$A$3:$K$25,8,FALSE),H165*N165)))),2)</f>
        <v>0</v>
      </c>
      <c r="P165" s="19">
        <f t="shared" si="20"/>
        <v>0</v>
      </c>
      <c r="Q165" s="17" t="str">
        <f>IF(D165="","",IF(L165&gt;=VLOOKUP(B165,RB!$A$3:$K$25,9,FALSE),1,0))</f>
        <v/>
      </c>
      <c r="R165" s="17" t="str">
        <f>IF(D165="","",IF(K165&gt;=VLOOKUP(B165,RB!$A$3:$K$25,10,FALSE),1,0))</f>
        <v/>
      </c>
      <c r="S165" s="17" t="str">
        <f t="shared" si="22"/>
        <v/>
      </c>
      <c r="T165" s="17" t="str">
        <f t="shared" si="21"/>
        <v/>
      </c>
      <c r="U165">
        <f>IF(C165="",0,VLOOKUP(J165,RB!$C$3:$L$25,10,FALSE))</f>
        <v>0</v>
      </c>
    </row>
    <row r="166" spans="1:21" x14ac:dyDescent="0.25">
      <c r="A166" s="1">
        <v>157</v>
      </c>
      <c r="B166" s="69"/>
      <c r="C166" s="74"/>
      <c r="D166" s="70"/>
      <c r="E166" s="70"/>
      <c r="F166" s="72"/>
      <c r="G166" s="72"/>
      <c r="H166" s="73"/>
      <c r="I166" s="73"/>
      <c r="J166" s="15" t="str">
        <f>IF(B166="","",VLOOKUP(B166,RB!$A$3:$K$25,3,FALSE))</f>
        <v/>
      </c>
      <c r="K166" s="16" t="str">
        <f>IF(D166="","",IF((E166-D166)+VLOOKUP(B166,RB!$A$3:$K$25,4,FALSE)&gt;VLOOKUP(B166,RB!$A$3:$K$25,11,FALSE),VLOOKUP(B166,RB!$A$3:$K$25,11,FALSE),(E166-D166)+VLOOKUP(B166,RB!$A$3:$K$25,4,FALSE)))</f>
        <v/>
      </c>
      <c r="L166" s="17" t="str">
        <f t="shared" si="18"/>
        <v/>
      </c>
      <c r="M166" s="17">
        <f t="shared" si="19"/>
        <v>0</v>
      </c>
      <c r="N166" s="17" t="str">
        <f>IF(B166="","",IF(J166&lt;3,VLOOKUP(B166,RB!$A$3:$K$25,6,FALSE),IF(J166&gt;3,IF(K166=1,VLOOKUP(B166,RB!$A$3:$K$25,5,FALSE),VLOOKUP(B166,RB!$A$3:$K$25,6,FALSE)))))</f>
        <v/>
      </c>
      <c r="O166" s="17">
        <f>ROUND(IF(D166="",0,IF(T166="ok",IF(OR(J166=1.2,J166=1.3,J166=2.1,J166=3.1,J166=3.2,J166=3.3,J166=3.4),IF(N166*L166*K166&gt;VLOOKUP(B166,RB!$A$3:$K$25,8,FALSE),VLOOKUP(B166,RB!$A$3:$K$25,8,FALSE),N166*L166*K166),IF(H166*N166&gt;VLOOKUP(B166,RB!$A$3:$K$25,8,FALSE),VLOOKUP(B166,RB!$A$3:$K$25,8,FALSE),H166*N166)))),2)</f>
        <v>0</v>
      </c>
      <c r="P166" s="19">
        <f t="shared" si="20"/>
        <v>0</v>
      </c>
      <c r="Q166" s="17" t="str">
        <f>IF(D166="","",IF(L166&gt;=VLOOKUP(B166,RB!$A$3:$K$25,9,FALSE),1,0))</f>
        <v/>
      </c>
      <c r="R166" s="17" t="str">
        <f>IF(D166="","",IF(K166&gt;=VLOOKUP(B166,RB!$A$3:$K$25,10,FALSE),1,0))</f>
        <v/>
      </c>
      <c r="S166" s="17" t="str">
        <f t="shared" si="22"/>
        <v/>
      </c>
      <c r="T166" s="17" t="str">
        <f t="shared" si="21"/>
        <v/>
      </c>
      <c r="U166">
        <f>IF(C166="",0,VLOOKUP(J166,RB!$C$3:$L$25,10,FALSE))</f>
        <v>0</v>
      </c>
    </row>
    <row r="167" spans="1:21" x14ac:dyDescent="0.25">
      <c r="A167" s="1">
        <v>158</v>
      </c>
      <c r="B167" s="69"/>
      <c r="C167" s="74"/>
      <c r="D167" s="70"/>
      <c r="E167" s="70"/>
      <c r="F167" s="72"/>
      <c r="G167" s="72"/>
      <c r="H167" s="73"/>
      <c r="I167" s="73"/>
      <c r="J167" s="15" t="str">
        <f>IF(B167="","",VLOOKUP(B167,RB!$A$3:$K$25,3,FALSE))</f>
        <v/>
      </c>
      <c r="K167" s="16" t="str">
        <f>IF(D167="","",IF((E167-D167)+VLOOKUP(B167,RB!$A$3:$K$25,4,FALSE)&gt;VLOOKUP(B167,RB!$A$3:$K$25,11,FALSE),VLOOKUP(B167,RB!$A$3:$K$25,11,FALSE),(E167-D167)+VLOOKUP(B167,RB!$A$3:$K$25,4,FALSE)))</f>
        <v/>
      </c>
      <c r="L167" s="17" t="str">
        <f t="shared" si="18"/>
        <v/>
      </c>
      <c r="M167" s="17">
        <f t="shared" si="19"/>
        <v>0</v>
      </c>
      <c r="N167" s="17" t="str">
        <f>IF(B167="","",IF(J167&lt;3,VLOOKUP(B167,RB!$A$3:$K$25,6,FALSE),IF(J167&gt;3,IF(K167=1,VLOOKUP(B167,RB!$A$3:$K$25,5,FALSE),VLOOKUP(B167,RB!$A$3:$K$25,6,FALSE)))))</f>
        <v/>
      </c>
      <c r="O167" s="17">
        <f>ROUND(IF(D167="",0,IF(T167="ok",IF(OR(J167=1.2,J167=1.3,J167=2.1,J167=3.1,J167=3.2,J167=3.3,J167=3.4),IF(N167*L167*K167&gt;VLOOKUP(B167,RB!$A$3:$K$25,8,FALSE),VLOOKUP(B167,RB!$A$3:$K$25,8,FALSE),N167*L167*K167),IF(H167*N167&gt;VLOOKUP(B167,RB!$A$3:$K$25,8,FALSE),VLOOKUP(B167,RB!$A$3:$K$25,8,FALSE),H167*N167)))),2)</f>
        <v>0</v>
      </c>
      <c r="P167" s="19">
        <f t="shared" si="20"/>
        <v>0</v>
      </c>
      <c r="Q167" s="17" t="str">
        <f>IF(D167="","",IF(L167&gt;=VLOOKUP(B167,RB!$A$3:$K$25,9,FALSE),1,0))</f>
        <v/>
      </c>
      <c r="R167" s="17" t="str">
        <f>IF(D167="","",IF(K167&gt;=VLOOKUP(B167,RB!$A$3:$K$25,10,FALSE),1,0))</f>
        <v/>
      </c>
      <c r="S167" s="17" t="str">
        <f t="shared" si="22"/>
        <v/>
      </c>
      <c r="T167" s="17" t="str">
        <f t="shared" si="21"/>
        <v/>
      </c>
      <c r="U167">
        <f>IF(C167="",0,VLOOKUP(J167,RB!$C$3:$L$25,10,FALSE))</f>
        <v>0</v>
      </c>
    </row>
    <row r="168" spans="1:21" x14ac:dyDescent="0.25">
      <c r="A168" s="1">
        <v>159</v>
      </c>
      <c r="B168" s="69"/>
      <c r="C168" s="74"/>
      <c r="D168" s="70"/>
      <c r="E168" s="70"/>
      <c r="F168" s="72"/>
      <c r="G168" s="72"/>
      <c r="H168" s="73"/>
      <c r="I168" s="73"/>
      <c r="J168" s="15" t="str">
        <f>IF(B168="","",VLOOKUP(B168,RB!$A$3:$K$25,3,FALSE))</f>
        <v/>
      </c>
      <c r="K168" s="16" t="str">
        <f>IF(D168="","",IF((E168-D168)+VLOOKUP(B168,RB!$A$3:$K$25,4,FALSE)&gt;VLOOKUP(B168,RB!$A$3:$K$25,11,FALSE),VLOOKUP(B168,RB!$A$3:$K$25,11,FALSE),(E168-D168)+VLOOKUP(B168,RB!$A$3:$K$25,4,FALSE)))</f>
        <v/>
      </c>
      <c r="L168" s="17" t="str">
        <f t="shared" si="18"/>
        <v/>
      </c>
      <c r="M168" s="17">
        <f t="shared" si="19"/>
        <v>0</v>
      </c>
      <c r="N168" s="17" t="str">
        <f>IF(B168="","",IF(J168&lt;3,VLOOKUP(B168,RB!$A$3:$K$25,6,FALSE),IF(J168&gt;3,IF(K168=1,VLOOKUP(B168,RB!$A$3:$K$25,5,FALSE),VLOOKUP(B168,RB!$A$3:$K$25,6,FALSE)))))</f>
        <v/>
      </c>
      <c r="O168" s="17">
        <f>ROUND(IF(D168="",0,IF(T168="ok",IF(OR(J168=1.2,J168=1.3,J168=2.1,J168=3.1,J168=3.2,J168=3.3,J168=3.4),IF(N168*L168*K168&gt;VLOOKUP(B168,RB!$A$3:$K$25,8,FALSE),VLOOKUP(B168,RB!$A$3:$K$25,8,FALSE),N168*L168*K168),IF(H168*N168&gt;VLOOKUP(B168,RB!$A$3:$K$25,8,FALSE),VLOOKUP(B168,RB!$A$3:$K$25,8,FALSE),H168*N168)))),2)</f>
        <v>0</v>
      </c>
      <c r="P168" s="19">
        <f t="shared" si="20"/>
        <v>0</v>
      </c>
      <c r="Q168" s="17" t="str">
        <f>IF(D168="","",IF(L168&gt;=VLOOKUP(B168,RB!$A$3:$K$25,9,FALSE),1,0))</f>
        <v/>
      </c>
      <c r="R168" s="17" t="str">
        <f>IF(D168="","",IF(K168&gt;=VLOOKUP(B168,RB!$A$3:$K$25,10,FALSE),1,0))</f>
        <v/>
      </c>
      <c r="S168" s="17" t="str">
        <f t="shared" si="22"/>
        <v/>
      </c>
      <c r="T168" s="17" t="str">
        <f t="shared" si="21"/>
        <v/>
      </c>
      <c r="U168">
        <f>IF(C168="",0,VLOOKUP(J168,RB!$C$3:$L$25,10,FALSE))</f>
        <v>0</v>
      </c>
    </row>
    <row r="169" spans="1:21" x14ac:dyDescent="0.25">
      <c r="A169" s="1">
        <v>160</v>
      </c>
      <c r="B169" s="69"/>
      <c r="C169" s="74"/>
      <c r="D169" s="70"/>
      <c r="E169" s="70"/>
      <c r="F169" s="72"/>
      <c r="G169" s="72"/>
      <c r="H169" s="73"/>
      <c r="I169" s="73"/>
      <c r="J169" s="15" t="str">
        <f>IF(B169="","",VLOOKUP(B169,RB!$A$3:$K$25,3,FALSE))</f>
        <v/>
      </c>
      <c r="K169" s="16" t="str">
        <f>IF(D169="","",IF((E169-D169)+VLOOKUP(B169,RB!$A$3:$K$25,4,FALSE)&gt;VLOOKUP(B169,RB!$A$3:$K$25,11,FALSE),VLOOKUP(B169,RB!$A$3:$K$25,11,FALSE),(E169-D169)+VLOOKUP(B169,RB!$A$3:$K$25,4,FALSE)))</f>
        <v/>
      </c>
      <c r="L169" s="17" t="str">
        <f t="shared" si="18"/>
        <v/>
      </c>
      <c r="M169" s="17">
        <f t="shared" si="19"/>
        <v>0</v>
      </c>
      <c r="N169" s="17" t="str">
        <f>IF(B169="","",IF(J169&lt;3,VLOOKUP(B169,RB!$A$3:$K$25,6,FALSE),IF(J169&gt;3,IF(K169=1,VLOOKUP(B169,RB!$A$3:$K$25,5,FALSE),VLOOKUP(B169,RB!$A$3:$K$25,6,FALSE)))))</f>
        <v/>
      </c>
      <c r="O169" s="17">
        <f>ROUND(IF(D169="",0,IF(T169="ok",IF(OR(J169=1.2,J169=1.3,J169=2.1,J169=3.1,J169=3.2,J169=3.3,J169=3.4),IF(N169*L169*K169&gt;VLOOKUP(B169,RB!$A$3:$K$25,8,FALSE),VLOOKUP(B169,RB!$A$3:$K$25,8,FALSE),N169*L169*K169),IF(H169*N169&gt;VLOOKUP(B169,RB!$A$3:$K$25,8,FALSE),VLOOKUP(B169,RB!$A$3:$K$25,8,FALSE),H169*N169)))),2)</f>
        <v>0</v>
      </c>
      <c r="P169" s="19">
        <f t="shared" si="20"/>
        <v>0</v>
      </c>
      <c r="Q169" s="17" t="str">
        <f>IF(D169="","",IF(L169&gt;=VLOOKUP(B169,RB!$A$3:$K$25,9,FALSE),1,0))</f>
        <v/>
      </c>
      <c r="R169" s="17" t="str">
        <f>IF(D169="","",IF(K169&gt;=VLOOKUP(B169,RB!$A$3:$K$25,10,FALSE),1,0))</f>
        <v/>
      </c>
      <c r="S169" s="17" t="str">
        <f t="shared" si="22"/>
        <v/>
      </c>
      <c r="T169" s="17" t="str">
        <f t="shared" si="21"/>
        <v/>
      </c>
      <c r="U169">
        <f>IF(C169="",0,VLOOKUP(J169,RB!$C$3:$L$25,10,FALSE))</f>
        <v>0</v>
      </c>
    </row>
    <row r="170" spans="1:21" x14ac:dyDescent="0.25">
      <c r="A170" s="1">
        <v>161</v>
      </c>
      <c r="B170" s="69"/>
      <c r="C170" s="74"/>
      <c r="D170" s="70"/>
      <c r="E170" s="70"/>
      <c r="F170" s="72"/>
      <c r="G170" s="72"/>
      <c r="H170" s="73"/>
      <c r="I170" s="73"/>
      <c r="J170" s="15" t="str">
        <f>IF(B170="","",VLOOKUP(B170,RB!$A$3:$K$25,3,FALSE))</f>
        <v/>
      </c>
      <c r="K170" s="16" t="str">
        <f>IF(D170="","",IF((E170-D170)+VLOOKUP(B170,RB!$A$3:$K$25,4,FALSE)&gt;VLOOKUP(B170,RB!$A$3:$K$25,11,FALSE),VLOOKUP(B170,RB!$A$3:$K$25,11,FALSE),(E170-D170)+VLOOKUP(B170,RB!$A$3:$K$25,4,FALSE)))</f>
        <v/>
      </c>
      <c r="L170" s="17" t="str">
        <f t="shared" ref="L170:L201" si="23">IF(B170="","",F170+G170)</f>
        <v/>
      </c>
      <c r="M170" s="17">
        <f t="shared" ref="M170:M201" si="24">IF(B170="",0,IF(H170-I170&lt;0,0,H170-I170))</f>
        <v>0</v>
      </c>
      <c r="N170" s="17" t="str">
        <f>IF(B170="","",IF(J170&lt;3,VLOOKUP(B170,RB!$A$3:$K$25,6,FALSE),IF(J170&gt;3,IF(K170=1,VLOOKUP(B170,RB!$A$3:$K$25,5,FALSE),VLOOKUP(B170,RB!$A$3:$K$25,6,FALSE)))))</f>
        <v/>
      </c>
      <c r="O170" s="17">
        <f>ROUND(IF(D170="",0,IF(T170="ok",IF(OR(J170=1.2,J170=1.3,J170=2.1,J170=3.1,J170=3.2,J170=3.3,J170=3.4),IF(N170*L170*K170&gt;VLOOKUP(B170,RB!$A$3:$K$25,8,FALSE),VLOOKUP(B170,RB!$A$3:$K$25,8,FALSE),N170*L170*K170),IF(H170*N170&gt;VLOOKUP(B170,RB!$A$3:$K$25,8,FALSE),VLOOKUP(B170,RB!$A$3:$K$25,8,FALSE),H170*N170)))),2)</f>
        <v>0</v>
      </c>
      <c r="P170" s="19">
        <f t="shared" ref="P170:P201" si="25">IF(B170="",0,IF(T170="ok",IF(M170&lt;O170,M170,O170),0))</f>
        <v>0</v>
      </c>
      <c r="Q170" s="17" t="str">
        <f>IF(D170="","",IF(L170&gt;=VLOOKUP(B170,RB!$A$3:$K$25,9,FALSE),1,0))</f>
        <v/>
      </c>
      <c r="R170" s="17" t="str">
        <f>IF(D170="","",IF(K170&gt;=VLOOKUP(B170,RB!$A$3:$K$25,10,FALSE),1,0))</f>
        <v/>
      </c>
      <c r="S170" s="17" t="str">
        <f t="shared" si="22"/>
        <v/>
      </c>
      <c r="T170" s="17" t="str">
        <f t="shared" ref="T170:T201" si="26">IF(D170="","",IF((Q170+R170+S170)=3,"ok","Falsch"))</f>
        <v/>
      </c>
      <c r="U170">
        <f>IF(C170="",0,VLOOKUP(J170,RB!$C$3:$L$25,10,FALSE))</f>
        <v>0</v>
      </c>
    </row>
    <row r="171" spans="1:21" x14ac:dyDescent="0.25">
      <c r="A171" s="1">
        <v>162</v>
      </c>
      <c r="B171" s="69"/>
      <c r="C171" s="74"/>
      <c r="D171" s="70"/>
      <c r="E171" s="70"/>
      <c r="F171" s="72"/>
      <c r="G171" s="72"/>
      <c r="H171" s="73"/>
      <c r="I171" s="73"/>
      <c r="J171" s="15" t="str">
        <f>IF(B171="","",VLOOKUP(B171,RB!$A$3:$K$25,3,FALSE))</f>
        <v/>
      </c>
      <c r="K171" s="16" t="str">
        <f>IF(D171="","",IF((E171-D171)+VLOOKUP(B171,RB!$A$3:$K$25,4,FALSE)&gt;VLOOKUP(B171,RB!$A$3:$K$25,11,FALSE),VLOOKUP(B171,RB!$A$3:$K$25,11,FALSE),(E171-D171)+VLOOKUP(B171,RB!$A$3:$K$25,4,FALSE)))</f>
        <v/>
      </c>
      <c r="L171" s="17" t="str">
        <f t="shared" si="23"/>
        <v/>
      </c>
      <c r="M171" s="17">
        <f t="shared" si="24"/>
        <v>0</v>
      </c>
      <c r="N171" s="17" t="str">
        <f>IF(B171="","",IF(J171&lt;3,VLOOKUP(B171,RB!$A$3:$K$25,6,FALSE),IF(J171&gt;3,IF(K171=1,VLOOKUP(B171,RB!$A$3:$K$25,5,FALSE),VLOOKUP(B171,RB!$A$3:$K$25,6,FALSE)))))</f>
        <v/>
      </c>
      <c r="O171" s="17">
        <f>ROUND(IF(D171="",0,IF(T171="ok",IF(OR(J171=1.2,J171=1.3,J171=2.1,J171=3.1,J171=3.2,J171=3.3,J171=3.4),IF(N171*L171*K171&gt;VLOOKUP(B171,RB!$A$3:$K$25,8,FALSE),VLOOKUP(B171,RB!$A$3:$K$25,8,FALSE),N171*L171*K171),IF(H171*N171&gt;VLOOKUP(B171,RB!$A$3:$K$25,8,FALSE),VLOOKUP(B171,RB!$A$3:$K$25,8,FALSE),H171*N171)))),2)</f>
        <v>0</v>
      </c>
      <c r="P171" s="19">
        <f t="shared" si="25"/>
        <v>0</v>
      </c>
      <c r="Q171" s="17" t="str">
        <f>IF(D171="","",IF(L171&gt;=VLOOKUP(B171,RB!$A$3:$K$25,9,FALSE),1,0))</f>
        <v/>
      </c>
      <c r="R171" s="17" t="str">
        <f>IF(D171="","",IF(K171&gt;=VLOOKUP(B171,RB!$A$3:$K$25,10,FALSE),1,0))</f>
        <v/>
      </c>
      <c r="S171" s="17" t="str">
        <f t="shared" si="22"/>
        <v/>
      </c>
      <c r="T171" s="17" t="str">
        <f t="shared" si="26"/>
        <v/>
      </c>
      <c r="U171">
        <f>IF(C171="",0,VLOOKUP(J171,RB!$C$3:$L$25,10,FALSE))</f>
        <v>0</v>
      </c>
    </row>
    <row r="172" spans="1:21" x14ac:dyDescent="0.25">
      <c r="A172" s="1">
        <v>163</v>
      </c>
      <c r="B172" s="69"/>
      <c r="C172" s="74"/>
      <c r="D172" s="70"/>
      <c r="E172" s="70"/>
      <c r="F172" s="72"/>
      <c r="G172" s="72"/>
      <c r="H172" s="73"/>
      <c r="I172" s="73"/>
      <c r="J172" s="15" t="str">
        <f>IF(B172="","",VLOOKUP(B172,RB!$A$3:$K$25,3,FALSE))</f>
        <v/>
      </c>
      <c r="K172" s="16" t="str">
        <f>IF(D172="","",IF((E172-D172)+VLOOKUP(B172,RB!$A$3:$K$25,4,FALSE)&gt;VLOOKUP(B172,RB!$A$3:$K$25,11,FALSE),VLOOKUP(B172,RB!$A$3:$K$25,11,FALSE),(E172-D172)+VLOOKUP(B172,RB!$A$3:$K$25,4,FALSE)))</f>
        <v/>
      </c>
      <c r="L172" s="17" t="str">
        <f t="shared" si="23"/>
        <v/>
      </c>
      <c r="M172" s="17">
        <f t="shared" si="24"/>
        <v>0</v>
      </c>
      <c r="N172" s="17" t="str">
        <f>IF(B172="","",IF(J172&lt;3,VLOOKUP(B172,RB!$A$3:$K$25,6,FALSE),IF(J172&gt;3,IF(K172=1,VLOOKUP(B172,RB!$A$3:$K$25,5,FALSE),VLOOKUP(B172,RB!$A$3:$K$25,6,FALSE)))))</f>
        <v/>
      </c>
      <c r="O172" s="17">
        <f>ROUND(IF(D172="",0,IF(T172="ok",IF(OR(J172=1.2,J172=1.3,J172=2.1,J172=3.1,J172=3.2,J172=3.3,J172=3.4),IF(N172*L172*K172&gt;VLOOKUP(B172,RB!$A$3:$K$25,8,FALSE),VLOOKUP(B172,RB!$A$3:$K$25,8,FALSE),N172*L172*K172),IF(H172*N172&gt;VLOOKUP(B172,RB!$A$3:$K$25,8,FALSE),VLOOKUP(B172,RB!$A$3:$K$25,8,FALSE),H172*N172)))),2)</f>
        <v>0</v>
      </c>
      <c r="P172" s="19">
        <f t="shared" si="25"/>
        <v>0</v>
      </c>
      <c r="Q172" s="17" t="str">
        <f>IF(D172="","",IF(L172&gt;=VLOOKUP(B172,RB!$A$3:$K$25,9,FALSE),1,0))</f>
        <v/>
      </c>
      <c r="R172" s="17" t="str">
        <f>IF(D172="","",IF(K172&gt;=VLOOKUP(B172,RB!$A$3:$K$25,10,FALSE),1,0))</f>
        <v/>
      </c>
      <c r="S172" s="17" t="str">
        <f t="shared" si="22"/>
        <v/>
      </c>
      <c r="T172" s="17" t="str">
        <f t="shared" si="26"/>
        <v/>
      </c>
      <c r="U172">
        <f>IF(C172="",0,VLOOKUP(J172,RB!$C$3:$L$25,10,FALSE))</f>
        <v>0</v>
      </c>
    </row>
    <row r="173" spans="1:21" x14ac:dyDescent="0.25">
      <c r="A173" s="1">
        <v>164</v>
      </c>
      <c r="B173" s="69"/>
      <c r="C173" s="74"/>
      <c r="D173" s="70"/>
      <c r="E173" s="70"/>
      <c r="F173" s="72"/>
      <c r="G173" s="72"/>
      <c r="H173" s="73"/>
      <c r="I173" s="73"/>
      <c r="J173" s="15" t="str">
        <f>IF(B173="","",VLOOKUP(B173,RB!$A$3:$K$25,3,FALSE))</f>
        <v/>
      </c>
      <c r="K173" s="16" t="str">
        <f>IF(D173="","",IF((E173-D173)+VLOOKUP(B173,RB!$A$3:$K$25,4,FALSE)&gt;VLOOKUP(B173,RB!$A$3:$K$25,11,FALSE),VLOOKUP(B173,RB!$A$3:$K$25,11,FALSE),(E173-D173)+VLOOKUP(B173,RB!$A$3:$K$25,4,FALSE)))</f>
        <v/>
      </c>
      <c r="L173" s="17" t="str">
        <f t="shared" si="23"/>
        <v/>
      </c>
      <c r="M173" s="17">
        <f t="shared" si="24"/>
        <v>0</v>
      </c>
      <c r="N173" s="17" t="str">
        <f>IF(B173="","",IF(J173&lt;3,VLOOKUP(B173,RB!$A$3:$K$25,6,FALSE),IF(J173&gt;3,IF(K173=1,VLOOKUP(B173,RB!$A$3:$K$25,5,FALSE),VLOOKUP(B173,RB!$A$3:$K$25,6,FALSE)))))</f>
        <v/>
      </c>
      <c r="O173" s="17">
        <f>ROUND(IF(D173="",0,IF(T173="ok",IF(OR(J173=1.2,J173=1.3,J173=2.1,J173=3.1,J173=3.2,J173=3.3,J173=3.4),IF(N173*L173*K173&gt;VLOOKUP(B173,RB!$A$3:$K$25,8,FALSE),VLOOKUP(B173,RB!$A$3:$K$25,8,FALSE),N173*L173*K173),IF(H173*N173&gt;VLOOKUP(B173,RB!$A$3:$K$25,8,FALSE),VLOOKUP(B173,RB!$A$3:$K$25,8,FALSE),H173*N173)))),2)</f>
        <v>0</v>
      </c>
      <c r="P173" s="19">
        <f t="shared" si="25"/>
        <v>0</v>
      </c>
      <c r="Q173" s="17" t="str">
        <f>IF(D173="","",IF(L173&gt;=VLOOKUP(B173,RB!$A$3:$K$25,9,FALSE),1,0))</f>
        <v/>
      </c>
      <c r="R173" s="17" t="str">
        <f>IF(D173="","",IF(K173&gt;=VLOOKUP(B173,RB!$A$3:$K$25,10,FALSE),1,0))</f>
        <v/>
      </c>
      <c r="S173" s="17" t="str">
        <f t="shared" si="22"/>
        <v/>
      </c>
      <c r="T173" s="17" t="str">
        <f t="shared" si="26"/>
        <v/>
      </c>
      <c r="U173">
        <f>IF(C173="",0,VLOOKUP(J173,RB!$C$3:$L$25,10,FALSE))</f>
        <v>0</v>
      </c>
    </row>
    <row r="174" spans="1:21" x14ac:dyDescent="0.25">
      <c r="A174" s="1">
        <v>165</v>
      </c>
      <c r="B174" s="69"/>
      <c r="C174" s="74"/>
      <c r="D174" s="70"/>
      <c r="E174" s="70"/>
      <c r="F174" s="72"/>
      <c r="G174" s="72"/>
      <c r="H174" s="73"/>
      <c r="I174" s="73"/>
      <c r="J174" s="15" t="str">
        <f>IF(B174="","",VLOOKUP(B174,RB!$A$3:$K$25,3,FALSE))</f>
        <v/>
      </c>
      <c r="K174" s="16" t="str">
        <f>IF(D174="","",IF((E174-D174)+VLOOKUP(B174,RB!$A$3:$K$25,4,FALSE)&gt;VLOOKUP(B174,RB!$A$3:$K$25,11,FALSE),VLOOKUP(B174,RB!$A$3:$K$25,11,FALSE),(E174-D174)+VLOOKUP(B174,RB!$A$3:$K$25,4,FALSE)))</f>
        <v/>
      </c>
      <c r="L174" s="17" t="str">
        <f t="shared" si="23"/>
        <v/>
      </c>
      <c r="M174" s="17">
        <f t="shared" si="24"/>
        <v>0</v>
      </c>
      <c r="N174" s="17" t="str">
        <f>IF(B174="","",IF(J174&lt;3,VLOOKUP(B174,RB!$A$3:$K$25,6,FALSE),IF(J174&gt;3,IF(K174=1,VLOOKUP(B174,RB!$A$3:$K$25,5,FALSE),VLOOKUP(B174,RB!$A$3:$K$25,6,FALSE)))))</f>
        <v/>
      </c>
      <c r="O174" s="17">
        <f>ROUND(IF(D174="",0,IF(T174="ok",IF(OR(J174=1.2,J174=1.3,J174=2.1,J174=3.1,J174=3.2,J174=3.3,J174=3.4),IF(N174*L174*K174&gt;VLOOKUP(B174,RB!$A$3:$K$25,8,FALSE),VLOOKUP(B174,RB!$A$3:$K$25,8,FALSE),N174*L174*K174),IF(H174*N174&gt;VLOOKUP(B174,RB!$A$3:$K$25,8,FALSE),VLOOKUP(B174,RB!$A$3:$K$25,8,FALSE),H174*N174)))),2)</f>
        <v>0</v>
      </c>
      <c r="P174" s="19">
        <f t="shared" si="25"/>
        <v>0</v>
      </c>
      <c r="Q174" s="17" t="str">
        <f>IF(D174="","",IF(L174&gt;=VLOOKUP(B174,RB!$A$3:$K$25,9,FALSE),1,0))</f>
        <v/>
      </c>
      <c r="R174" s="17" t="str">
        <f>IF(D174="","",IF(K174&gt;=VLOOKUP(B174,RB!$A$3:$K$25,10,FALSE),1,0))</f>
        <v/>
      </c>
      <c r="S174" s="17" t="str">
        <f t="shared" si="22"/>
        <v/>
      </c>
      <c r="T174" s="17" t="str">
        <f t="shared" si="26"/>
        <v/>
      </c>
      <c r="U174">
        <f>IF(C174="",0,VLOOKUP(J174,RB!$C$3:$L$25,10,FALSE))</f>
        <v>0</v>
      </c>
    </row>
    <row r="175" spans="1:21" x14ac:dyDescent="0.25">
      <c r="A175" s="1">
        <v>166</v>
      </c>
      <c r="B175" s="69"/>
      <c r="C175" s="74"/>
      <c r="D175" s="70"/>
      <c r="E175" s="70"/>
      <c r="F175" s="72"/>
      <c r="G175" s="72"/>
      <c r="H175" s="73"/>
      <c r="I175" s="73"/>
      <c r="J175" s="15" t="str">
        <f>IF(B175="","",VLOOKUP(B175,RB!$A$3:$K$25,3,FALSE))</f>
        <v/>
      </c>
      <c r="K175" s="16" t="str">
        <f>IF(D175="","",IF((E175-D175)+VLOOKUP(B175,RB!$A$3:$K$25,4,FALSE)&gt;VLOOKUP(B175,RB!$A$3:$K$25,11,FALSE),VLOOKUP(B175,RB!$A$3:$K$25,11,FALSE),(E175-D175)+VLOOKUP(B175,RB!$A$3:$K$25,4,FALSE)))</f>
        <v/>
      </c>
      <c r="L175" s="17" t="str">
        <f t="shared" si="23"/>
        <v/>
      </c>
      <c r="M175" s="17">
        <f t="shared" si="24"/>
        <v>0</v>
      </c>
      <c r="N175" s="17" t="str">
        <f>IF(B175="","",IF(J175&lt;3,VLOOKUP(B175,RB!$A$3:$K$25,6,FALSE),IF(J175&gt;3,IF(K175=1,VLOOKUP(B175,RB!$A$3:$K$25,5,FALSE),VLOOKUP(B175,RB!$A$3:$K$25,6,FALSE)))))</f>
        <v/>
      </c>
      <c r="O175" s="17">
        <f>ROUND(IF(D175="",0,IF(T175="ok",IF(OR(J175=1.2,J175=1.3,J175=2.1,J175=3.1,J175=3.2,J175=3.3,J175=3.4),IF(N175*L175*K175&gt;VLOOKUP(B175,RB!$A$3:$K$25,8,FALSE),VLOOKUP(B175,RB!$A$3:$K$25,8,FALSE),N175*L175*K175),IF(H175*N175&gt;VLOOKUP(B175,RB!$A$3:$K$25,8,FALSE),VLOOKUP(B175,RB!$A$3:$K$25,8,FALSE),H175*N175)))),2)</f>
        <v>0</v>
      </c>
      <c r="P175" s="19">
        <f t="shared" si="25"/>
        <v>0</v>
      </c>
      <c r="Q175" s="17" t="str">
        <f>IF(D175="","",IF(L175&gt;=VLOOKUP(B175,RB!$A$3:$K$25,9,FALSE),1,0))</f>
        <v/>
      </c>
      <c r="R175" s="17" t="str">
        <f>IF(D175="","",IF(K175&gt;=VLOOKUP(B175,RB!$A$3:$K$25,10,FALSE),1,0))</f>
        <v/>
      </c>
      <c r="S175" s="17" t="str">
        <f t="shared" si="22"/>
        <v/>
      </c>
      <c r="T175" s="17" t="str">
        <f t="shared" si="26"/>
        <v/>
      </c>
      <c r="U175">
        <f>IF(C175="",0,VLOOKUP(J175,RB!$C$3:$L$25,10,FALSE))</f>
        <v>0</v>
      </c>
    </row>
    <row r="176" spans="1:21" x14ac:dyDescent="0.25">
      <c r="A176" s="1">
        <v>167</v>
      </c>
      <c r="B176" s="69"/>
      <c r="C176" s="74"/>
      <c r="D176" s="70"/>
      <c r="E176" s="70"/>
      <c r="F176" s="72"/>
      <c r="G176" s="72"/>
      <c r="H176" s="73"/>
      <c r="I176" s="73"/>
      <c r="J176" s="15" t="str">
        <f>IF(B176="","",VLOOKUP(B176,RB!$A$3:$K$25,3,FALSE))</f>
        <v/>
      </c>
      <c r="K176" s="16" t="str">
        <f>IF(D176="","",IF((E176-D176)+VLOOKUP(B176,RB!$A$3:$K$25,4,FALSE)&gt;VLOOKUP(B176,RB!$A$3:$K$25,11,FALSE),VLOOKUP(B176,RB!$A$3:$K$25,11,FALSE),(E176-D176)+VLOOKUP(B176,RB!$A$3:$K$25,4,FALSE)))</f>
        <v/>
      </c>
      <c r="L176" s="17" t="str">
        <f t="shared" si="23"/>
        <v/>
      </c>
      <c r="M176" s="17">
        <f t="shared" si="24"/>
        <v>0</v>
      </c>
      <c r="N176" s="17" t="str">
        <f>IF(B176="","",IF(J176&lt;3,VLOOKUP(B176,RB!$A$3:$K$25,6,FALSE),IF(J176&gt;3,IF(K176=1,VLOOKUP(B176,RB!$A$3:$K$25,5,FALSE),VLOOKUP(B176,RB!$A$3:$K$25,6,FALSE)))))</f>
        <v/>
      </c>
      <c r="O176" s="17">
        <f>ROUND(IF(D176="",0,IF(T176="ok",IF(OR(J176=1.2,J176=1.3,J176=2.1,J176=3.1,J176=3.2,J176=3.3,J176=3.4),IF(N176*L176*K176&gt;VLOOKUP(B176,RB!$A$3:$K$25,8,FALSE),VLOOKUP(B176,RB!$A$3:$K$25,8,FALSE),N176*L176*K176),IF(H176*N176&gt;VLOOKUP(B176,RB!$A$3:$K$25,8,FALSE),VLOOKUP(B176,RB!$A$3:$K$25,8,FALSE),H176*N176)))),2)</f>
        <v>0</v>
      </c>
      <c r="P176" s="19">
        <f t="shared" si="25"/>
        <v>0</v>
      </c>
      <c r="Q176" s="17" t="str">
        <f>IF(D176="","",IF(L176&gt;=VLOOKUP(B176,RB!$A$3:$K$25,9,FALSE),1,0))</f>
        <v/>
      </c>
      <c r="R176" s="17" t="str">
        <f>IF(D176="","",IF(K176&gt;=VLOOKUP(B176,RB!$A$3:$K$25,10,FALSE),1,0))</f>
        <v/>
      </c>
      <c r="S176" s="17" t="str">
        <f t="shared" si="22"/>
        <v/>
      </c>
      <c r="T176" s="17" t="str">
        <f t="shared" si="26"/>
        <v/>
      </c>
      <c r="U176">
        <f>IF(C176="",0,VLOOKUP(J176,RB!$C$3:$L$25,10,FALSE))</f>
        <v>0</v>
      </c>
    </row>
    <row r="177" spans="1:21" x14ac:dyDescent="0.25">
      <c r="A177" s="1">
        <v>168</v>
      </c>
      <c r="B177" s="69"/>
      <c r="C177" s="74"/>
      <c r="D177" s="70"/>
      <c r="E177" s="70"/>
      <c r="F177" s="72"/>
      <c r="G177" s="72"/>
      <c r="H177" s="73"/>
      <c r="I177" s="73"/>
      <c r="J177" s="15" t="str">
        <f>IF(B177="","",VLOOKUP(B177,RB!$A$3:$K$25,3,FALSE))</f>
        <v/>
      </c>
      <c r="K177" s="16" t="str">
        <f>IF(D177="","",IF((E177-D177)+VLOOKUP(B177,RB!$A$3:$K$25,4,FALSE)&gt;VLOOKUP(B177,RB!$A$3:$K$25,11,FALSE),VLOOKUP(B177,RB!$A$3:$K$25,11,FALSE),(E177-D177)+VLOOKUP(B177,RB!$A$3:$K$25,4,FALSE)))</f>
        <v/>
      </c>
      <c r="L177" s="17" t="str">
        <f t="shared" si="23"/>
        <v/>
      </c>
      <c r="M177" s="17">
        <f t="shared" si="24"/>
        <v>0</v>
      </c>
      <c r="N177" s="17" t="str">
        <f>IF(B177="","",IF(J177&lt;3,VLOOKUP(B177,RB!$A$3:$K$25,6,FALSE),IF(J177&gt;3,IF(K177=1,VLOOKUP(B177,RB!$A$3:$K$25,5,FALSE),VLOOKUP(B177,RB!$A$3:$K$25,6,FALSE)))))</f>
        <v/>
      </c>
      <c r="O177" s="17">
        <f>ROUND(IF(D177="",0,IF(T177="ok",IF(OR(J177=1.2,J177=1.3,J177=2.1,J177=3.1,J177=3.2,J177=3.3,J177=3.4),IF(N177*L177*K177&gt;VLOOKUP(B177,RB!$A$3:$K$25,8,FALSE),VLOOKUP(B177,RB!$A$3:$K$25,8,FALSE),N177*L177*K177),IF(H177*N177&gt;VLOOKUP(B177,RB!$A$3:$K$25,8,FALSE),VLOOKUP(B177,RB!$A$3:$K$25,8,FALSE),H177*N177)))),2)</f>
        <v>0</v>
      </c>
      <c r="P177" s="19">
        <f t="shared" si="25"/>
        <v>0</v>
      </c>
      <c r="Q177" s="17" t="str">
        <f>IF(D177="","",IF(L177&gt;=VLOOKUP(B177,RB!$A$3:$K$25,9,FALSE),1,0))</f>
        <v/>
      </c>
      <c r="R177" s="17" t="str">
        <f>IF(D177="","",IF(K177&gt;=VLOOKUP(B177,RB!$A$3:$K$25,10,FALSE),1,0))</f>
        <v/>
      </c>
      <c r="S177" s="17" t="str">
        <f t="shared" si="22"/>
        <v/>
      </c>
      <c r="T177" s="17" t="str">
        <f t="shared" si="26"/>
        <v/>
      </c>
      <c r="U177">
        <f>IF(C177="",0,VLOOKUP(J177,RB!$C$3:$L$25,10,FALSE))</f>
        <v>0</v>
      </c>
    </row>
    <row r="178" spans="1:21" x14ac:dyDescent="0.25">
      <c r="A178" s="1">
        <v>169</v>
      </c>
      <c r="B178" s="69"/>
      <c r="C178" s="74"/>
      <c r="D178" s="70"/>
      <c r="E178" s="70"/>
      <c r="F178" s="72"/>
      <c r="G178" s="72"/>
      <c r="H178" s="73"/>
      <c r="I178" s="73"/>
      <c r="J178" s="15" t="str">
        <f>IF(B178="","",VLOOKUP(B178,RB!$A$3:$K$25,3,FALSE))</f>
        <v/>
      </c>
      <c r="K178" s="16" t="str">
        <f>IF(D178="","",IF((E178-D178)+VLOOKUP(B178,RB!$A$3:$K$25,4,FALSE)&gt;VLOOKUP(B178,RB!$A$3:$K$25,11,FALSE),VLOOKUP(B178,RB!$A$3:$K$25,11,FALSE),(E178-D178)+VLOOKUP(B178,RB!$A$3:$K$25,4,FALSE)))</f>
        <v/>
      </c>
      <c r="L178" s="17" t="str">
        <f t="shared" si="23"/>
        <v/>
      </c>
      <c r="M178" s="17">
        <f t="shared" si="24"/>
        <v>0</v>
      </c>
      <c r="N178" s="17" t="str">
        <f>IF(B178="","",IF(J178&lt;3,VLOOKUP(B178,RB!$A$3:$K$25,6,FALSE),IF(J178&gt;3,IF(K178=1,VLOOKUP(B178,RB!$A$3:$K$25,5,FALSE),VLOOKUP(B178,RB!$A$3:$K$25,6,FALSE)))))</f>
        <v/>
      </c>
      <c r="O178" s="17">
        <f>ROUND(IF(D178="",0,IF(T178="ok",IF(OR(J178=1.2,J178=1.3,J178=2.1,J178=3.1,J178=3.2,J178=3.3,J178=3.4),IF(N178*L178*K178&gt;VLOOKUP(B178,RB!$A$3:$K$25,8,FALSE),VLOOKUP(B178,RB!$A$3:$K$25,8,FALSE),N178*L178*K178),IF(H178*N178&gt;VLOOKUP(B178,RB!$A$3:$K$25,8,FALSE),VLOOKUP(B178,RB!$A$3:$K$25,8,FALSE),H178*N178)))),2)</f>
        <v>0</v>
      </c>
      <c r="P178" s="19">
        <f t="shared" si="25"/>
        <v>0</v>
      </c>
      <c r="Q178" s="17" t="str">
        <f>IF(D178="","",IF(L178&gt;=VLOOKUP(B178,RB!$A$3:$K$25,9,FALSE),1,0))</f>
        <v/>
      </c>
      <c r="R178" s="17" t="str">
        <f>IF(D178="","",IF(K178&gt;=VLOOKUP(B178,RB!$A$3:$K$25,10,FALSE),1,0))</f>
        <v/>
      </c>
      <c r="S178" s="17" t="str">
        <f t="shared" si="22"/>
        <v/>
      </c>
      <c r="T178" s="17" t="str">
        <f t="shared" si="26"/>
        <v/>
      </c>
      <c r="U178">
        <f>IF(C178="",0,VLOOKUP(J178,RB!$C$3:$L$25,10,FALSE))</f>
        <v>0</v>
      </c>
    </row>
    <row r="179" spans="1:21" x14ac:dyDescent="0.25">
      <c r="A179" s="1">
        <v>170</v>
      </c>
      <c r="B179" s="69"/>
      <c r="C179" s="74"/>
      <c r="D179" s="70"/>
      <c r="E179" s="70"/>
      <c r="F179" s="72"/>
      <c r="G179" s="72"/>
      <c r="H179" s="73"/>
      <c r="I179" s="73"/>
      <c r="J179" s="15" t="str">
        <f>IF(B179="","",VLOOKUP(B179,RB!$A$3:$K$25,3,FALSE))</f>
        <v/>
      </c>
      <c r="K179" s="16" t="str">
        <f>IF(D179="","",IF((E179-D179)+VLOOKUP(B179,RB!$A$3:$K$25,4,FALSE)&gt;VLOOKUP(B179,RB!$A$3:$K$25,11,FALSE),VLOOKUP(B179,RB!$A$3:$K$25,11,FALSE),(E179-D179)+VLOOKUP(B179,RB!$A$3:$K$25,4,FALSE)))</f>
        <v/>
      </c>
      <c r="L179" s="17" t="str">
        <f t="shared" si="23"/>
        <v/>
      </c>
      <c r="M179" s="17">
        <f t="shared" si="24"/>
        <v>0</v>
      </c>
      <c r="N179" s="17" t="str">
        <f>IF(B179="","",IF(J179&lt;3,VLOOKUP(B179,RB!$A$3:$K$25,6,FALSE),IF(J179&gt;3,IF(K179=1,VLOOKUP(B179,RB!$A$3:$K$25,5,FALSE),VLOOKUP(B179,RB!$A$3:$K$25,6,FALSE)))))</f>
        <v/>
      </c>
      <c r="O179" s="17">
        <f>ROUND(IF(D179="",0,IF(T179="ok",IF(OR(J179=1.2,J179=1.3,J179=2.1,J179=3.1,J179=3.2,J179=3.3,J179=3.4),IF(N179*L179*K179&gt;VLOOKUP(B179,RB!$A$3:$K$25,8,FALSE),VLOOKUP(B179,RB!$A$3:$K$25,8,FALSE),N179*L179*K179),IF(H179*N179&gt;VLOOKUP(B179,RB!$A$3:$K$25,8,FALSE),VLOOKUP(B179,RB!$A$3:$K$25,8,FALSE),H179*N179)))),2)</f>
        <v>0</v>
      </c>
      <c r="P179" s="19">
        <f t="shared" si="25"/>
        <v>0</v>
      </c>
      <c r="Q179" s="17" t="str">
        <f>IF(D179="","",IF(L179&gt;=VLOOKUP(B179,RB!$A$3:$K$25,9,FALSE),1,0))</f>
        <v/>
      </c>
      <c r="R179" s="17" t="str">
        <f>IF(D179="","",IF(K179&gt;=VLOOKUP(B179,RB!$A$3:$K$25,10,FALSE),1,0))</f>
        <v/>
      </c>
      <c r="S179" s="17" t="str">
        <f t="shared" si="22"/>
        <v/>
      </c>
      <c r="T179" s="17" t="str">
        <f t="shared" si="26"/>
        <v/>
      </c>
      <c r="U179">
        <f>IF(C179="",0,VLOOKUP(J179,RB!$C$3:$L$25,10,FALSE))</f>
        <v>0</v>
      </c>
    </row>
    <row r="180" spans="1:21" x14ac:dyDescent="0.25">
      <c r="A180" s="1">
        <v>171</v>
      </c>
      <c r="B180" s="69"/>
      <c r="C180" s="74"/>
      <c r="D180" s="70"/>
      <c r="E180" s="70"/>
      <c r="F180" s="72"/>
      <c r="G180" s="72"/>
      <c r="H180" s="73"/>
      <c r="I180" s="73"/>
      <c r="J180" s="15" t="str">
        <f>IF(B180="","",VLOOKUP(B180,RB!$A$3:$K$25,3,FALSE))</f>
        <v/>
      </c>
      <c r="K180" s="16" t="str">
        <f>IF(D180="","",IF((E180-D180)+VLOOKUP(B180,RB!$A$3:$K$25,4,FALSE)&gt;VLOOKUP(B180,RB!$A$3:$K$25,11,FALSE),VLOOKUP(B180,RB!$A$3:$K$25,11,FALSE),(E180-D180)+VLOOKUP(B180,RB!$A$3:$K$25,4,FALSE)))</f>
        <v/>
      </c>
      <c r="L180" s="17" t="str">
        <f t="shared" si="23"/>
        <v/>
      </c>
      <c r="M180" s="17">
        <f t="shared" si="24"/>
        <v>0</v>
      </c>
      <c r="N180" s="17" t="str">
        <f>IF(B180="","",IF(J180&lt;3,VLOOKUP(B180,RB!$A$3:$K$25,6,FALSE),IF(J180&gt;3,IF(K180=1,VLOOKUP(B180,RB!$A$3:$K$25,5,FALSE),VLOOKUP(B180,RB!$A$3:$K$25,6,FALSE)))))</f>
        <v/>
      </c>
      <c r="O180" s="17">
        <f>ROUND(IF(D180="",0,IF(T180="ok",IF(OR(J180=1.2,J180=1.3,J180=2.1,J180=3.1,J180=3.2,J180=3.3,J180=3.4),IF(N180*L180*K180&gt;VLOOKUP(B180,RB!$A$3:$K$25,8,FALSE),VLOOKUP(B180,RB!$A$3:$K$25,8,FALSE),N180*L180*K180),IF(H180*N180&gt;VLOOKUP(B180,RB!$A$3:$K$25,8,FALSE),VLOOKUP(B180,RB!$A$3:$K$25,8,FALSE),H180*N180)))),2)</f>
        <v>0</v>
      </c>
      <c r="P180" s="19">
        <f t="shared" si="25"/>
        <v>0</v>
      </c>
      <c r="Q180" s="17" t="str">
        <f>IF(D180="","",IF(L180&gt;=VLOOKUP(B180,RB!$A$3:$K$25,9,FALSE),1,0))</f>
        <v/>
      </c>
      <c r="R180" s="17" t="str">
        <f>IF(D180="","",IF(K180&gt;=VLOOKUP(B180,RB!$A$3:$K$25,10,FALSE),1,0))</f>
        <v/>
      </c>
      <c r="S180" s="17" t="str">
        <f t="shared" si="22"/>
        <v/>
      </c>
      <c r="T180" s="17" t="str">
        <f t="shared" si="26"/>
        <v/>
      </c>
      <c r="U180">
        <f>IF(C180="",0,VLOOKUP(J180,RB!$C$3:$L$25,10,FALSE))</f>
        <v>0</v>
      </c>
    </row>
    <row r="181" spans="1:21" x14ac:dyDescent="0.25">
      <c r="A181" s="1">
        <v>172</v>
      </c>
      <c r="B181" s="69"/>
      <c r="C181" s="74"/>
      <c r="D181" s="70"/>
      <c r="E181" s="70"/>
      <c r="F181" s="72"/>
      <c r="G181" s="72"/>
      <c r="H181" s="73"/>
      <c r="I181" s="73"/>
      <c r="J181" s="15" t="str">
        <f>IF(B181="","",VLOOKUP(B181,RB!$A$3:$K$25,3,FALSE))</f>
        <v/>
      </c>
      <c r="K181" s="16" t="str">
        <f>IF(D181="","",IF((E181-D181)+VLOOKUP(B181,RB!$A$3:$K$25,4,FALSE)&gt;VLOOKUP(B181,RB!$A$3:$K$25,11,FALSE),VLOOKUP(B181,RB!$A$3:$K$25,11,FALSE),(E181-D181)+VLOOKUP(B181,RB!$A$3:$K$25,4,FALSE)))</f>
        <v/>
      </c>
      <c r="L181" s="17" t="str">
        <f t="shared" si="23"/>
        <v/>
      </c>
      <c r="M181" s="17">
        <f t="shared" si="24"/>
        <v>0</v>
      </c>
      <c r="N181" s="17" t="str">
        <f>IF(B181="","",IF(J181&lt;3,VLOOKUP(B181,RB!$A$3:$K$25,6,FALSE),IF(J181&gt;3,IF(K181=1,VLOOKUP(B181,RB!$A$3:$K$25,5,FALSE),VLOOKUP(B181,RB!$A$3:$K$25,6,FALSE)))))</f>
        <v/>
      </c>
      <c r="O181" s="17">
        <f>ROUND(IF(D181="",0,IF(T181="ok",IF(OR(J181=1.2,J181=1.3,J181=2.1,J181=3.1,J181=3.2,J181=3.3,J181=3.4),IF(N181*L181*K181&gt;VLOOKUP(B181,RB!$A$3:$K$25,8,FALSE),VLOOKUP(B181,RB!$A$3:$K$25,8,FALSE),N181*L181*K181),IF(H181*N181&gt;VLOOKUP(B181,RB!$A$3:$K$25,8,FALSE),VLOOKUP(B181,RB!$A$3:$K$25,8,FALSE),H181*N181)))),2)</f>
        <v>0</v>
      </c>
      <c r="P181" s="19">
        <f t="shared" si="25"/>
        <v>0</v>
      </c>
      <c r="Q181" s="17" t="str">
        <f>IF(D181="","",IF(L181&gt;=VLOOKUP(B181,RB!$A$3:$K$25,9,FALSE),1,0))</f>
        <v/>
      </c>
      <c r="R181" s="17" t="str">
        <f>IF(D181="","",IF(K181&gt;=VLOOKUP(B181,RB!$A$3:$K$25,10,FALSE),1,0))</f>
        <v/>
      </c>
      <c r="S181" s="17" t="str">
        <f t="shared" si="22"/>
        <v/>
      </c>
      <c r="T181" s="17" t="str">
        <f t="shared" si="26"/>
        <v/>
      </c>
      <c r="U181">
        <f>IF(C181="",0,VLOOKUP(J181,RB!$C$3:$L$25,10,FALSE))</f>
        <v>0</v>
      </c>
    </row>
    <row r="182" spans="1:21" x14ac:dyDescent="0.25">
      <c r="A182" s="1">
        <v>173</v>
      </c>
      <c r="B182" s="69"/>
      <c r="C182" s="74"/>
      <c r="D182" s="70"/>
      <c r="E182" s="70"/>
      <c r="F182" s="72"/>
      <c r="G182" s="72"/>
      <c r="H182" s="73"/>
      <c r="I182" s="73"/>
      <c r="J182" s="15" t="str">
        <f>IF(B182="","",VLOOKUP(B182,RB!$A$3:$K$25,3,FALSE))</f>
        <v/>
      </c>
      <c r="K182" s="16" t="str">
        <f>IF(D182="","",IF((E182-D182)+VLOOKUP(B182,RB!$A$3:$K$25,4,FALSE)&gt;VLOOKUP(B182,RB!$A$3:$K$25,11,FALSE),VLOOKUP(B182,RB!$A$3:$K$25,11,FALSE),(E182-D182)+VLOOKUP(B182,RB!$A$3:$K$25,4,FALSE)))</f>
        <v/>
      </c>
      <c r="L182" s="17" t="str">
        <f t="shared" si="23"/>
        <v/>
      </c>
      <c r="M182" s="17">
        <f t="shared" si="24"/>
        <v>0</v>
      </c>
      <c r="N182" s="17" t="str">
        <f>IF(B182="","",IF(J182&lt;3,VLOOKUP(B182,RB!$A$3:$K$25,6,FALSE),IF(J182&gt;3,IF(K182=1,VLOOKUP(B182,RB!$A$3:$K$25,5,FALSE),VLOOKUP(B182,RB!$A$3:$K$25,6,FALSE)))))</f>
        <v/>
      </c>
      <c r="O182" s="17">
        <f>ROUND(IF(D182="",0,IF(T182="ok",IF(OR(J182=1.2,J182=1.3,J182=2.1,J182=3.1,J182=3.2,J182=3.3,J182=3.4),IF(N182*L182*K182&gt;VLOOKUP(B182,RB!$A$3:$K$25,8,FALSE),VLOOKUP(B182,RB!$A$3:$K$25,8,FALSE),N182*L182*K182),IF(H182*N182&gt;VLOOKUP(B182,RB!$A$3:$K$25,8,FALSE),VLOOKUP(B182,RB!$A$3:$K$25,8,FALSE),H182*N182)))),2)</f>
        <v>0</v>
      </c>
      <c r="P182" s="19">
        <f t="shared" si="25"/>
        <v>0</v>
      </c>
      <c r="Q182" s="17" t="str">
        <f>IF(D182="","",IF(L182&gt;=VLOOKUP(B182,RB!$A$3:$K$25,9,FALSE),1,0))</f>
        <v/>
      </c>
      <c r="R182" s="17" t="str">
        <f>IF(D182="","",IF(K182&gt;=VLOOKUP(B182,RB!$A$3:$K$25,10,FALSE),1,0))</f>
        <v/>
      </c>
      <c r="S182" s="17" t="str">
        <f t="shared" si="22"/>
        <v/>
      </c>
      <c r="T182" s="17" t="str">
        <f t="shared" si="26"/>
        <v/>
      </c>
      <c r="U182">
        <f>IF(C182="",0,VLOOKUP(J182,RB!$C$3:$L$25,10,FALSE))</f>
        <v>0</v>
      </c>
    </row>
    <row r="183" spans="1:21" x14ac:dyDescent="0.25">
      <c r="A183" s="1">
        <v>174</v>
      </c>
      <c r="B183" s="69"/>
      <c r="C183" s="74"/>
      <c r="D183" s="70"/>
      <c r="E183" s="70"/>
      <c r="F183" s="72"/>
      <c r="G183" s="72"/>
      <c r="H183" s="73"/>
      <c r="I183" s="73"/>
      <c r="J183" s="15" t="str">
        <f>IF(B183="","",VLOOKUP(B183,RB!$A$3:$K$25,3,FALSE))</f>
        <v/>
      </c>
      <c r="K183" s="16" t="str">
        <f>IF(D183="","",IF((E183-D183)+VLOOKUP(B183,RB!$A$3:$K$25,4,FALSE)&gt;VLOOKUP(B183,RB!$A$3:$K$25,11,FALSE),VLOOKUP(B183,RB!$A$3:$K$25,11,FALSE),(E183-D183)+VLOOKUP(B183,RB!$A$3:$K$25,4,FALSE)))</f>
        <v/>
      </c>
      <c r="L183" s="17" t="str">
        <f t="shared" si="23"/>
        <v/>
      </c>
      <c r="M183" s="17">
        <f t="shared" si="24"/>
        <v>0</v>
      </c>
      <c r="N183" s="17" t="str">
        <f>IF(B183="","",IF(J183&lt;3,VLOOKUP(B183,RB!$A$3:$K$25,6,FALSE),IF(J183&gt;3,IF(K183=1,VLOOKUP(B183,RB!$A$3:$K$25,5,FALSE),VLOOKUP(B183,RB!$A$3:$K$25,6,FALSE)))))</f>
        <v/>
      </c>
      <c r="O183" s="17">
        <f>ROUND(IF(D183="",0,IF(T183="ok",IF(OR(J183=1.2,J183=1.3,J183=2.1,J183=3.1,J183=3.2,J183=3.3,J183=3.4),IF(N183*L183*K183&gt;VLOOKUP(B183,RB!$A$3:$K$25,8,FALSE),VLOOKUP(B183,RB!$A$3:$K$25,8,FALSE),N183*L183*K183),IF(H183*N183&gt;VLOOKUP(B183,RB!$A$3:$K$25,8,FALSE),VLOOKUP(B183,RB!$A$3:$K$25,8,FALSE),H183*N183)))),2)</f>
        <v>0</v>
      </c>
      <c r="P183" s="19">
        <f t="shared" si="25"/>
        <v>0</v>
      </c>
      <c r="Q183" s="17" t="str">
        <f>IF(D183="","",IF(L183&gt;=VLOOKUP(B183,RB!$A$3:$K$25,9,FALSE),1,0))</f>
        <v/>
      </c>
      <c r="R183" s="17" t="str">
        <f>IF(D183="","",IF(K183&gt;=VLOOKUP(B183,RB!$A$3:$K$25,10,FALSE),1,0))</f>
        <v/>
      </c>
      <c r="S183" s="17" t="str">
        <f t="shared" si="22"/>
        <v/>
      </c>
      <c r="T183" s="17" t="str">
        <f t="shared" si="26"/>
        <v/>
      </c>
      <c r="U183">
        <f>IF(C183="",0,VLOOKUP(J183,RB!$C$3:$L$25,10,FALSE))</f>
        <v>0</v>
      </c>
    </row>
    <row r="184" spans="1:21" x14ac:dyDescent="0.25">
      <c r="A184" s="1">
        <v>175</v>
      </c>
      <c r="B184" s="69"/>
      <c r="C184" s="74"/>
      <c r="D184" s="70"/>
      <c r="E184" s="70"/>
      <c r="F184" s="72"/>
      <c r="G184" s="72"/>
      <c r="H184" s="73"/>
      <c r="I184" s="73"/>
      <c r="J184" s="15" t="str">
        <f>IF(B184="","",VLOOKUP(B184,RB!$A$3:$K$25,3,FALSE))</f>
        <v/>
      </c>
      <c r="K184" s="16" t="str">
        <f>IF(D184="","",IF((E184-D184)+VLOOKUP(B184,RB!$A$3:$K$25,4,FALSE)&gt;VLOOKUP(B184,RB!$A$3:$K$25,11,FALSE),VLOOKUP(B184,RB!$A$3:$K$25,11,FALSE),(E184-D184)+VLOOKUP(B184,RB!$A$3:$K$25,4,FALSE)))</f>
        <v/>
      </c>
      <c r="L184" s="17" t="str">
        <f t="shared" si="23"/>
        <v/>
      </c>
      <c r="M184" s="17">
        <f t="shared" si="24"/>
        <v>0</v>
      </c>
      <c r="N184" s="17" t="str">
        <f>IF(B184="","",IF(J184&lt;3,VLOOKUP(B184,RB!$A$3:$K$25,6,FALSE),IF(J184&gt;3,IF(K184=1,VLOOKUP(B184,RB!$A$3:$K$25,5,FALSE),VLOOKUP(B184,RB!$A$3:$K$25,6,FALSE)))))</f>
        <v/>
      </c>
      <c r="O184" s="17">
        <f>ROUND(IF(D184="",0,IF(T184="ok",IF(OR(J184=1.2,J184=1.3,J184=2.1,J184=3.1,J184=3.2,J184=3.3,J184=3.4),IF(N184*L184*K184&gt;VLOOKUP(B184,RB!$A$3:$K$25,8,FALSE),VLOOKUP(B184,RB!$A$3:$K$25,8,FALSE),N184*L184*K184),IF(H184*N184&gt;VLOOKUP(B184,RB!$A$3:$K$25,8,FALSE),VLOOKUP(B184,RB!$A$3:$K$25,8,FALSE),H184*N184)))),2)</f>
        <v>0</v>
      </c>
      <c r="P184" s="19">
        <f t="shared" si="25"/>
        <v>0</v>
      </c>
      <c r="Q184" s="17" t="str">
        <f>IF(D184="","",IF(L184&gt;=VLOOKUP(B184,RB!$A$3:$K$25,9,FALSE),1,0))</f>
        <v/>
      </c>
      <c r="R184" s="17" t="str">
        <f>IF(D184="","",IF(K184&gt;=VLOOKUP(B184,RB!$A$3:$K$25,10,FALSE),1,0))</f>
        <v/>
      </c>
      <c r="S184" s="17" t="str">
        <f t="shared" si="22"/>
        <v/>
      </c>
      <c r="T184" s="17" t="str">
        <f t="shared" si="26"/>
        <v/>
      </c>
      <c r="U184">
        <f>IF(C184="",0,VLOOKUP(J184,RB!$C$3:$L$25,10,FALSE))</f>
        <v>0</v>
      </c>
    </row>
    <row r="185" spans="1:21" x14ac:dyDescent="0.25">
      <c r="A185" s="1">
        <v>176</v>
      </c>
      <c r="B185" s="69"/>
      <c r="C185" s="74"/>
      <c r="D185" s="70"/>
      <c r="E185" s="70"/>
      <c r="F185" s="72"/>
      <c r="G185" s="72"/>
      <c r="H185" s="73"/>
      <c r="I185" s="73"/>
      <c r="J185" s="15" t="str">
        <f>IF(B185="","",VLOOKUP(B185,RB!$A$3:$K$25,3,FALSE))</f>
        <v/>
      </c>
      <c r="K185" s="16" t="str">
        <f>IF(D185="","",IF((E185-D185)+VLOOKUP(B185,RB!$A$3:$K$25,4,FALSE)&gt;VLOOKUP(B185,RB!$A$3:$K$25,11,FALSE),VLOOKUP(B185,RB!$A$3:$K$25,11,FALSE),(E185-D185)+VLOOKUP(B185,RB!$A$3:$K$25,4,FALSE)))</f>
        <v/>
      </c>
      <c r="L185" s="17" t="str">
        <f t="shared" si="23"/>
        <v/>
      </c>
      <c r="M185" s="17">
        <f t="shared" si="24"/>
        <v>0</v>
      </c>
      <c r="N185" s="17" t="str">
        <f>IF(B185="","",IF(J185&lt;3,VLOOKUP(B185,RB!$A$3:$K$25,6,FALSE),IF(J185&gt;3,IF(K185=1,VLOOKUP(B185,RB!$A$3:$K$25,5,FALSE),VLOOKUP(B185,RB!$A$3:$K$25,6,FALSE)))))</f>
        <v/>
      </c>
      <c r="O185" s="17">
        <f>ROUND(IF(D185="",0,IF(T185="ok",IF(OR(J185=1.2,J185=1.3,J185=2.1,J185=3.1,J185=3.2,J185=3.3,J185=3.4),IF(N185*L185*K185&gt;VLOOKUP(B185,RB!$A$3:$K$25,8,FALSE),VLOOKUP(B185,RB!$A$3:$K$25,8,FALSE),N185*L185*K185),IF(H185*N185&gt;VLOOKUP(B185,RB!$A$3:$K$25,8,FALSE),VLOOKUP(B185,RB!$A$3:$K$25,8,FALSE),H185*N185)))),2)</f>
        <v>0</v>
      </c>
      <c r="P185" s="19">
        <f t="shared" si="25"/>
        <v>0</v>
      </c>
      <c r="Q185" s="17" t="str">
        <f>IF(D185="","",IF(L185&gt;=VLOOKUP(B185,RB!$A$3:$K$25,9,FALSE),1,0))</f>
        <v/>
      </c>
      <c r="R185" s="17" t="str">
        <f>IF(D185="","",IF(K185&gt;=VLOOKUP(B185,RB!$A$3:$K$25,10,FALSE),1,0))</f>
        <v/>
      </c>
      <c r="S185" s="17" t="str">
        <f t="shared" si="22"/>
        <v/>
      </c>
      <c r="T185" s="17" t="str">
        <f t="shared" si="26"/>
        <v/>
      </c>
      <c r="U185">
        <f>IF(C185="",0,VLOOKUP(J185,RB!$C$3:$L$25,10,FALSE))</f>
        <v>0</v>
      </c>
    </row>
    <row r="186" spans="1:21" x14ac:dyDescent="0.25">
      <c r="A186" s="1">
        <v>177</v>
      </c>
      <c r="B186" s="69"/>
      <c r="C186" s="74"/>
      <c r="D186" s="70"/>
      <c r="E186" s="70"/>
      <c r="F186" s="72"/>
      <c r="G186" s="72"/>
      <c r="H186" s="73"/>
      <c r="I186" s="73"/>
      <c r="J186" s="15" t="str">
        <f>IF(B186="","",VLOOKUP(B186,RB!$A$3:$K$25,3,FALSE))</f>
        <v/>
      </c>
      <c r="K186" s="16" t="str">
        <f>IF(D186="","",IF((E186-D186)+VLOOKUP(B186,RB!$A$3:$K$25,4,FALSE)&gt;VLOOKUP(B186,RB!$A$3:$K$25,11,FALSE),VLOOKUP(B186,RB!$A$3:$K$25,11,FALSE),(E186-D186)+VLOOKUP(B186,RB!$A$3:$K$25,4,FALSE)))</f>
        <v/>
      </c>
      <c r="L186" s="17" t="str">
        <f t="shared" si="23"/>
        <v/>
      </c>
      <c r="M186" s="17">
        <f t="shared" si="24"/>
        <v>0</v>
      </c>
      <c r="N186" s="17" t="str">
        <f>IF(B186="","",IF(J186&lt;3,VLOOKUP(B186,RB!$A$3:$K$25,6,FALSE),IF(J186&gt;3,IF(K186=1,VLOOKUP(B186,RB!$A$3:$K$25,5,FALSE),VLOOKUP(B186,RB!$A$3:$K$25,6,FALSE)))))</f>
        <v/>
      </c>
      <c r="O186" s="17">
        <f>ROUND(IF(D186="",0,IF(T186="ok",IF(OR(J186=1.2,J186=1.3,J186=2.1,J186=3.1,J186=3.2,J186=3.3,J186=3.4),IF(N186*L186*K186&gt;VLOOKUP(B186,RB!$A$3:$K$25,8,FALSE),VLOOKUP(B186,RB!$A$3:$K$25,8,FALSE),N186*L186*K186),IF(H186*N186&gt;VLOOKUP(B186,RB!$A$3:$K$25,8,FALSE),VLOOKUP(B186,RB!$A$3:$K$25,8,FALSE),H186*N186)))),2)</f>
        <v>0</v>
      </c>
      <c r="P186" s="19">
        <f t="shared" si="25"/>
        <v>0</v>
      </c>
      <c r="Q186" s="17" t="str">
        <f>IF(D186="","",IF(L186&gt;=VLOOKUP(B186,RB!$A$3:$K$25,9,FALSE),1,0))</f>
        <v/>
      </c>
      <c r="R186" s="17" t="str">
        <f>IF(D186="","",IF(K186&gt;=VLOOKUP(B186,RB!$A$3:$K$25,10,FALSE),1,0))</f>
        <v/>
      </c>
      <c r="S186" s="17" t="str">
        <f t="shared" si="22"/>
        <v/>
      </c>
      <c r="T186" s="17" t="str">
        <f t="shared" si="26"/>
        <v/>
      </c>
      <c r="U186">
        <f>IF(C186="",0,VLOOKUP(J186,RB!$C$3:$L$25,10,FALSE))</f>
        <v>0</v>
      </c>
    </row>
    <row r="187" spans="1:21" x14ac:dyDescent="0.25">
      <c r="A187" s="1">
        <v>178</v>
      </c>
      <c r="B187" s="69"/>
      <c r="C187" s="74"/>
      <c r="D187" s="70"/>
      <c r="E187" s="70"/>
      <c r="F187" s="72"/>
      <c r="G187" s="72"/>
      <c r="H187" s="73"/>
      <c r="I187" s="73"/>
      <c r="J187" s="15" t="str">
        <f>IF(B187="","",VLOOKUP(B187,RB!$A$3:$K$25,3,FALSE))</f>
        <v/>
      </c>
      <c r="K187" s="16" t="str">
        <f>IF(D187="","",IF((E187-D187)+VLOOKUP(B187,RB!$A$3:$K$25,4,FALSE)&gt;VLOOKUP(B187,RB!$A$3:$K$25,11,FALSE),VLOOKUP(B187,RB!$A$3:$K$25,11,FALSE),(E187-D187)+VLOOKUP(B187,RB!$A$3:$K$25,4,FALSE)))</f>
        <v/>
      </c>
      <c r="L187" s="17" t="str">
        <f t="shared" si="23"/>
        <v/>
      </c>
      <c r="M187" s="17">
        <f t="shared" si="24"/>
        <v>0</v>
      </c>
      <c r="N187" s="17" t="str">
        <f>IF(B187="","",IF(J187&lt;3,VLOOKUP(B187,RB!$A$3:$K$25,6,FALSE),IF(J187&gt;3,IF(K187=1,VLOOKUP(B187,RB!$A$3:$K$25,5,FALSE),VLOOKUP(B187,RB!$A$3:$K$25,6,FALSE)))))</f>
        <v/>
      </c>
      <c r="O187" s="17">
        <f>ROUND(IF(D187="",0,IF(T187="ok",IF(OR(J187=1.2,J187=1.3,J187=2.1,J187=3.1,J187=3.2,J187=3.3,J187=3.4),IF(N187*L187*K187&gt;VLOOKUP(B187,RB!$A$3:$K$25,8,FALSE),VLOOKUP(B187,RB!$A$3:$K$25,8,FALSE),N187*L187*K187),IF(H187*N187&gt;VLOOKUP(B187,RB!$A$3:$K$25,8,FALSE),VLOOKUP(B187,RB!$A$3:$K$25,8,FALSE),H187*N187)))),2)</f>
        <v>0</v>
      </c>
      <c r="P187" s="19">
        <f t="shared" si="25"/>
        <v>0</v>
      </c>
      <c r="Q187" s="17" t="str">
        <f>IF(D187="","",IF(L187&gt;=VLOOKUP(B187,RB!$A$3:$K$25,9,FALSE),1,0))</f>
        <v/>
      </c>
      <c r="R187" s="17" t="str">
        <f>IF(D187="","",IF(K187&gt;=VLOOKUP(B187,RB!$A$3:$K$25,10,FALSE),1,0))</f>
        <v/>
      </c>
      <c r="S187" s="17" t="str">
        <f t="shared" si="22"/>
        <v/>
      </c>
      <c r="T187" s="17" t="str">
        <f t="shared" si="26"/>
        <v/>
      </c>
      <c r="U187">
        <f>IF(C187="",0,VLOOKUP(J187,RB!$C$3:$L$25,10,FALSE))</f>
        <v>0</v>
      </c>
    </row>
    <row r="188" spans="1:21" x14ac:dyDescent="0.25">
      <c r="A188" s="1">
        <v>179</v>
      </c>
      <c r="B188" s="69"/>
      <c r="C188" s="74"/>
      <c r="D188" s="70"/>
      <c r="E188" s="70"/>
      <c r="F188" s="72"/>
      <c r="G188" s="72"/>
      <c r="H188" s="73"/>
      <c r="I188" s="73"/>
      <c r="J188" s="15" t="str">
        <f>IF(B188="","",VLOOKUP(B188,RB!$A$3:$K$25,3,FALSE))</f>
        <v/>
      </c>
      <c r="K188" s="16" t="str">
        <f>IF(D188="","",IF((E188-D188)+VLOOKUP(B188,RB!$A$3:$K$25,4,FALSE)&gt;VLOOKUP(B188,RB!$A$3:$K$25,11,FALSE),VLOOKUP(B188,RB!$A$3:$K$25,11,FALSE),(E188-D188)+VLOOKUP(B188,RB!$A$3:$K$25,4,FALSE)))</f>
        <v/>
      </c>
      <c r="L188" s="17" t="str">
        <f t="shared" si="23"/>
        <v/>
      </c>
      <c r="M188" s="17">
        <f t="shared" si="24"/>
        <v>0</v>
      </c>
      <c r="N188" s="17" t="str">
        <f>IF(B188="","",IF(J188&lt;3,VLOOKUP(B188,RB!$A$3:$K$25,6,FALSE),IF(J188&gt;3,IF(K188=1,VLOOKUP(B188,RB!$A$3:$K$25,5,FALSE),VLOOKUP(B188,RB!$A$3:$K$25,6,FALSE)))))</f>
        <v/>
      </c>
      <c r="O188" s="17">
        <f>ROUND(IF(D188="",0,IF(T188="ok",IF(OR(J188=1.2,J188=1.3,J188=2.1,J188=3.1,J188=3.2,J188=3.3,J188=3.4),IF(N188*L188*K188&gt;VLOOKUP(B188,RB!$A$3:$K$25,8,FALSE),VLOOKUP(B188,RB!$A$3:$K$25,8,FALSE),N188*L188*K188),IF(H188*N188&gt;VLOOKUP(B188,RB!$A$3:$K$25,8,FALSE),VLOOKUP(B188,RB!$A$3:$K$25,8,FALSE),H188*N188)))),2)</f>
        <v>0</v>
      </c>
      <c r="P188" s="19">
        <f t="shared" si="25"/>
        <v>0</v>
      </c>
      <c r="Q188" s="17" t="str">
        <f>IF(D188="","",IF(L188&gt;=VLOOKUP(B188,RB!$A$3:$K$25,9,FALSE),1,0))</f>
        <v/>
      </c>
      <c r="R188" s="17" t="str">
        <f>IF(D188="","",IF(K188&gt;=VLOOKUP(B188,RB!$A$3:$K$25,10,FALSE),1,0))</f>
        <v/>
      </c>
      <c r="S188" s="17" t="str">
        <f t="shared" si="22"/>
        <v/>
      </c>
      <c r="T188" s="17" t="str">
        <f t="shared" si="26"/>
        <v/>
      </c>
      <c r="U188">
        <f>IF(C188="",0,VLOOKUP(J188,RB!$C$3:$L$25,10,FALSE))</f>
        <v>0</v>
      </c>
    </row>
    <row r="189" spans="1:21" x14ac:dyDescent="0.25">
      <c r="A189" s="1">
        <v>180</v>
      </c>
      <c r="B189" s="69"/>
      <c r="C189" s="74"/>
      <c r="D189" s="70"/>
      <c r="E189" s="70"/>
      <c r="F189" s="72"/>
      <c r="G189" s="72"/>
      <c r="H189" s="73"/>
      <c r="I189" s="73"/>
      <c r="J189" s="15" t="str">
        <f>IF(B189="","",VLOOKUP(B189,RB!$A$3:$K$25,3,FALSE))</f>
        <v/>
      </c>
      <c r="K189" s="16" t="str">
        <f>IF(D189="","",IF((E189-D189)+VLOOKUP(B189,RB!$A$3:$K$25,4,FALSE)&gt;VLOOKUP(B189,RB!$A$3:$K$25,11,FALSE),VLOOKUP(B189,RB!$A$3:$K$25,11,FALSE),(E189-D189)+VLOOKUP(B189,RB!$A$3:$K$25,4,FALSE)))</f>
        <v/>
      </c>
      <c r="L189" s="17" t="str">
        <f t="shared" si="23"/>
        <v/>
      </c>
      <c r="M189" s="17">
        <f t="shared" si="24"/>
        <v>0</v>
      </c>
      <c r="N189" s="17" t="str">
        <f>IF(B189="","",IF(J189&lt;3,VLOOKUP(B189,RB!$A$3:$K$25,6,FALSE),IF(J189&gt;3,IF(K189=1,VLOOKUP(B189,RB!$A$3:$K$25,5,FALSE),VLOOKUP(B189,RB!$A$3:$K$25,6,FALSE)))))</f>
        <v/>
      </c>
      <c r="O189" s="17">
        <f>ROUND(IF(D189="",0,IF(T189="ok",IF(OR(J189=1.2,J189=1.3,J189=2.1,J189=3.1,J189=3.2,J189=3.3,J189=3.4),IF(N189*L189*K189&gt;VLOOKUP(B189,RB!$A$3:$K$25,8,FALSE),VLOOKUP(B189,RB!$A$3:$K$25,8,FALSE),N189*L189*K189),IF(H189*N189&gt;VLOOKUP(B189,RB!$A$3:$K$25,8,FALSE),VLOOKUP(B189,RB!$A$3:$K$25,8,FALSE),H189*N189)))),2)</f>
        <v>0</v>
      </c>
      <c r="P189" s="19">
        <f t="shared" si="25"/>
        <v>0</v>
      </c>
      <c r="Q189" s="17" t="str">
        <f>IF(D189="","",IF(L189&gt;=VLOOKUP(B189,RB!$A$3:$K$25,9,FALSE),1,0))</f>
        <v/>
      </c>
      <c r="R189" s="17" t="str">
        <f>IF(D189="","",IF(K189&gt;=VLOOKUP(B189,RB!$A$3:$K$25,10,FALSE),1,0))</f>
        <v/>
      </c>
      <c r="S189" s="17" t="str">
        <f t="shared" si="22"/>
        <v/>
      </c>
      <c r="T189" s="17" t="str">
        <f t="shared" si="26"/>
        <v/>
      </c>
      <c r="U189">
        <f>IF(C189="",0,VLOOKUP(J189,RB!$C$3:$L$25,10,FALSE))</f>
        <v>0</v>
      </c>
    </row>
    <row r="190" spans="1:21" x14ac:dyDescent="0.25">
      <c r="A190" s="1">
        <v>181</v>
      </c>
      <c r="B190" s="69"/>
      <c r="C190" s="74"/>
      <c r="D190" s="70"/>
      <c r="E190" s="70"/>
      <c r="F190" s="72"/>
      <c r="G190" s="72"/>
      <c r="H190" s="73"/>
      <c r="I190" s="73"/>
      <c r="J190" s="15" t="str">
        <f>IF(B190="","",VLOOKUP(B190,RB!$A$3:$K$25,3,FALSE))</f>
        <v/>
      </c>
      <c r="K190" s="16" t="str">
        <f>IF(D190="","",IF((E190-D190)+VLOOKUP(B190,RB!$A$3:$K$25,4,FALSE)&gt;VLOOKUP(B190,RB!$A$3:$K$25,11,FALSE),VLOOKUP(B190,RB!$A$3:$K$25,11,FALSE),(E190-D190)+VLOOKUP(B190,RB!$A$3:$K$25,4,FALSE)))</f>
        <v/>
      </c>
      <c r="L190" s="17" t="str">
        <f t="shared" si="23"/>
        <v/>
      </c>
      <c r="M190" s="17">
        <f t="shared" si="24"/>
        <v>0</v>
      </c>
      <c r="N190" s="17" t="str">
        <f>IF(B190="","",IF(J190&lt;3,VLOOKUP(B190,RB!$A$3:$K$25,6,FALSE),IF(J190&gt;3,IF(K190=1,VLOOKUP(B190,RB!$A$3:$K$25,5,FALSE),VLOOKUP(B190,RB!$A$3:$K$25,6,FALSE)))))</f>
        <v/>
      </c>
      <c r="O190" s="17">
        <f>ROUND(IF(D190="",0,IF(T190="ok",IF(OR(J190=1.2,J190=1.3,J190=2.1,J190=3.1,J190=3.2,J190=3.3,J190=3.4),IF(N190*L190*K190&gt;VLOOKUP(B190,RB!$A$3:$K$25,8,FALSE),VLOOKUP(B190,RB!$A$3:$K$25,8,FALSE),N190*L190*K190),IF(H190*N190&gt;VLOOKUP(B190,RB!$A$3:$K$25,8,FALSE),VLOOKUP(B190,RB!$A$3:$K$25,8,FALSE),H190*N190)))),2)</f>
        <v>0</v>
      </c>
      <c r="P190" s="19">
        <f t="shared" si="25"/>
        <v>0</v>
      </c>
      <c r="Q190" s="17" t="str">
        <f>IF(D190="","",IF(L190&gt;=VLOOKUP(B190,RB!$A$3:$K$25,9,FALSE),1,0))</f>
        <v/>
      </c>
      <c r="R190" s="17" t="str">
        <f>IF(D190="","",IF(K190&gt;=VLOOKUP(B190,RB!$A$3:$K$25,10,FALSE),1,0))</f>
        <v/>
      </c>
      <c r="S190" s="17" t="str">
        <f t="shared" si="22"/>
        <v/>
      </c>
      <c r="T190" s="17" t="str">
        <f t="shared" si="26"/>
        <v/>
      </c>
      <c r="U190">
        <f>IF(C190="",0,VLOOKUP(J190,RB!$C$3:$L$25,10,FALSE))</f>
        <v>0</v>
      </c>
    </row>
    <row r="191" spans="1:21" x14ac:dyDescent="0.25">
      <c r="A191" s="1">
        <v>182</v>
      </c>
      <c r="B191" s="69"/>
      <c r="C191" s="74"/>
      <c r="D191" s="70"/>
      <c r="E191" s="70"/>
      <c r="F191" s="72"/>
      <c r="G191" s="72"/>
      <c r="H191" s="73"/>
      <c r="I191" s="73"/>
      <c r="J191" s="15" t="str">
        <f>IF(B191="","",VLOOKUP(B191,RB!$A$3:$K$25,3,FALSE))</f>
        <v/>
      </c>
      <c r="K191" s="16" t="str">
        <f>IF(D191="","",IF((E191-D191)+VLOOKUP(B191,RB!$A$3:$K$25,4,FALSE)&gt;VLOOKUP(B191,RB!$A$3:$K$25,11,FALSE),VLOOKUP(B191,RB!$A$3:$K$25,11,FALSE),(E191-D191)+VLOOKUP(B191,RB!$A$3:$K$25,4,FALSE)))</f>
        <v/>
      </c>
      <c r="L191" s="17" t="str">
        <f t="shared" si="23"/>
        <v/>
      </c>
      <c r="M191" s="17">
        <f t="shared" si="24"/>
        <v>0</v>
      </c>
      <c r="N191" s="17" t="str">
        <f>IF(B191="","",IF(J191&lt;3,VLOOKUP(B191,RB!$A$3:$K$25,6,FALSE),IF(J191&gt;3,IF(K191=1,VLOOKUP(B191,RB!$A$3:$K$25,5,FALSE),VLOOKUP(B191,RB!$A$3:$K$25,6,FALSE)))))</f>
        <v/>
      </c>
      <c r="O191" s="17">
        <f>ROUND(IF(D191="",0,IF(T191="ok",IF(OR(J191=1.2,J191=1.3,J191=2.1,J191=3.1,J191=3.2,J191=3.3,J191=3.4),IF(N191*L191*K191&gt;VLOOKUP(B191,RB!$A$3:$K$25,8,FALSE),VLOOKUP(B191,RB!$A$3:$K$25,8,FALSE),N191*L191*K191),IF(H191*N191&gt;VLOOKUP(B191,RB!$A$3:$K$25,8,FALSE),VLOOKUP(B191,RB!$A$3:$K$25,8,FALSE),H191*N191)))),2)</f>
        <v>0</v>
      </c>
      <c r="P191" s="19">
        <f t="shared" si="25"/>
        <v>0</v>
      </c>
      <c r="Q191" s="17" t="str">
        <f>IF(D191="","",IF(L191&gt;=VLOOKUP(B191,RB!$A$3:$K$25,9,FALSE),1,0))</f>
        <v/>
      </c>
      <c r="R191" s="17" t="str">
        <f>IF(D191="","",IF(K191&gt;=VLOOKUP(B191,RB!$A$3:$K$25,10,FALSE),1,0))</f>
        <v/>
      </c>
      <c r="S191" s="17" t="str">
        <f t="shared" si="22"/>
        <v/>
      </c>
      <c r="T191" s="17" t="str">
        <f t="shared" si="26"/>
        <v/>
      </c>
      <c r="U191">
        <f>IF(C191="",0,VLOOKUP(J191,RB!$C$3:$L$25,10,FALSE))</f>
        <v>0</v>
      </c>
    </row>
    <row r="192" spans="1:21" x14ac:dyDescent="0.25">
      <c r="A192" s="1">
        <v>183</v>
      </c>
      <c r="B192" s="69"/>
      <c r="C192" s="74"/>
      <c r="D192" s="70"/>
      <c r="E192" s="70"/>
      <c r="F192" s="72"/>
      <c r="G192" s="72"/>
      <c r="H192" s="73"/>
      <c r="I192" s="73"/>
      <c r="J192" s="15" t="str">
        <f>IF(B192="","",VLOOKUP(B192,RB!$A$3:$K$25,3,FALSE))</f>
        <v/>
      </c>
      <c r="K192" s="16" t="str">
        <f>IF(D192="","",IF((E192-D192)+VLOOKUP(B192,RB!$A$3:$K$25,4,FALSE)&gt;VLOOKUP(B192,RB!$A$3:$K$25,11,FALSE),VLOOKUP(B192,RB!$A$3:$K$25,11,FALSE),(E192-D192)+VLOOKUP(B192,RB!$A$3:$K$25,4,FALSE)))</f>
        <v/>
      </c>
      <c r="L192" s="17" t="str">
        <f t="shared" si="23"/>
        <v/>
      </c>
      <c r="M192" s="17">
        <f t="shared" si="24"/>
        <v>0</v>
      </c>
      <c r="N192" s="17" t="str">
        <f>IF(B192="","",IF(J192&lt;3,VLOOKUP(B192,RB!$A$3:$K$25,6,FALSE),IF(J192&gt;3,IF(K192=1,VLOOKUP(B192,RB!$A$3:$K$25,5,FALSE),VLOOKUP(B192,RB!$A$3:$K$25,6,FALSE)))))</f>
        <v/>
      </c>
      <c r="O192" s="17">
        <f>ROUND(IF(D192="",0,IF(T192="ok",IF(OR(J192=1.2,J192=1.3,J192=2.1,J192=3.1,J192=3.2,J192=3.3,J192=3.4),IF(N192*L192*K192&gt;VLOOKUP(B192,RB!$A$3:$K$25,8,FALSE),VLOOKUP(B192,RB!$A$3:$K$25,8,FALSE),N192*L192*K192),IF(H192*N192&gt;VLOOKUP(B192,RB!$A$3:$K$25,8,FALSE),VLOOKUP(B192,RB!$A$3:$K$25,8,FALSE),H192*N192)))),2)</f>
        <v>0</v>
      </c>
      <c r="P192" s="19">
        <f t="shared" si="25"/>
        <v>0</v>
      </c>
      <c r="Q192" s="17" t="str">
        <f>IF(D192="","",IF(L192&gt;=VLOOKUP(B192,RB!$A$3:$K$25,9,FALSE),1,0))</f>
        <v/>
      </c>
      <c r="R192" s="17" t="str">
        <f>IF(D192="","",IF(K192&gt;=VLOOKUP(B192,RB!$A$3:$K$25,10,FALSE),1,0))</f>
        <v/>
      </c>
      <c r="S192" s="17" t="str">
        <f t="shared" si="22"/>
        <v/>
      </c>
      <c r="T192" s="17" t="str">
        <f t="shared" si="26"/>
        <v/>
      </c>
      <c r="U192">
        <f>IF(C192="",0,VLOOKUP(J192,RB!$C$3:$L$25,10,FALSE))</f>
        <v>0</v>
      </c>
    </row>
    <row r="193" spans="1:21" x14ac:dyDescent="0.25">
      <c r="A193" s="1">
        <v>184</v>
      </c>
      <c r="B193" s="69"/>
      <c r="C193" s="74"/>
      <c r="D193" s="70"/>
      <c r="E193" s="70"/>
      <c r="F193" s="72"/>
      <c r="G193" s="72"/>
      <c r="H193" s="73"/>
      <c r="I193" s="73"/>
      <c r="J193" s="15" t="str">
        <f>IF(B193="","",VLOOKUP(B193,RB!$A$3:$K$25,3,FALSE))</f>
        <v/>
      </c>
      <c r="K193" s="16" t="str">
        <f>IF(D193="","",IF((E193-D193)+VLOOKUP(B193,RB!$A$3:$K$25,4,FALSE)&gt;VLOOKUP(B193,RB!$A$3:$K$25,11,FALSE),VLOOKUP(B193,RB!$A$3:$K$25,11,FALSE),(E193-D193)+VLOOKUP(B193,RB!$A$3:$K$25,4,FALSE)))</f>
        <v/>
      </c>
      <c r="L193" s="17" t="str">
        <f t="shared" si="23"/>
        <v/>
      </c>
      <c r="M193" s="17">
        <f t="shared" si="24"/>
        <v>0</v>
      </c>
      <c r="N193" s="17" t="str">
        <f>IF(B193="","",IF(J193&lt;3,VLOOKUP(B193,RB!$A$3:$K$25,6,FALSE),IF(J193&gt;3,IF(K193=1,VLOOKUP(B193,RB!$A$3:$K$25,5,FALSE),VLOOKUP(B193,RB!$A$3:$K$25,6,FALSE)))))</f>
        <v/>
      </c>
      <c r="O193" s="17">
        <f>ROUND(IF(D193="",0,IF(T193="ok",IF(OR(J193=1.2,J193=1.3,J193=2.1,J193=3.1,J193=3.2,J193=3.3,J193=3.4),IF(N193*L193*K193&gt;VLOOKUP(B193,RB!$A$3:$K$25,8,FALSE),VLOOKUP(B193,RB!$A$3:$K$25,8,FALSE),N193*L193*K193),IF(H193*N193&gt;VLOOKUP(B193,RB!$A$3:$K$25,8,FALSE),VLOOKUP(B193,RB!$A$3:$K$25,8,FALSE),H193*N193)))),2)</f>
        <v>0</v>
      </c>
      <c r="P193" s="19">
        <f t="shared" si="25"/>
        <v>0</v>
      </c>
      <c r="Q193" s="17" t="str">
        <f>IF(D193="","",IF(L193&gt;=VLOOKUP(B193,RB!$A$3:$K$25,9,FALSE),1,0))</f>
        <v/>
      </c>
      <c r="R193" s="17" t="str">
        <f>IF(D193="","",IF(K193&gt;=VLOOKUP(B193,RB!$A$3:$K$25,10,FALSE),1,0))</f>
        <v/>
      </c>
      <c r="S193" s="17" t="str">
        <f t="shared" si="22"/>
        <v/>
      </c>
      <c r="T193" s="17" t="str">
        <f t="shared" si="26"/>
        <v/>
      </c>
      <c r="U193">
        <f>IF(C193="",0,VLOOKUP(J193,RB!$C$3:$L$25,10,FALSE))</f>
        <v>0</v>
      </c>
    </row>
    <row r="194" spans="1:21" x14ac:dyDescent="0.25">
      <c r="A194" s="1">
        <v>185</v>
      </c>
      <c r="B194" s="69"/>
      <c r="C194" s="74"/>
      <c r="D194" s="70"/>
      <c r="E194" s="70"/>
      <c r="F194" s="72"/>
      <c r="G194" s="72"/>
      <c r="H194" s="73"/>
      <c r="I194" s="73"/>
      <c r="J194" s="15" t="str">
        <f>IF(B194="","",VLOOKUP(B194,RB!$A$3:$K$25,3,FALSE))</f>
        <v/>
      </c>
      <c r="K194" s="16" t="str">
        <f>IF(D194="","",IF((E194-D194)+VLOOKUP(B194,RB!$A$3:$K$25,4,FALSE)&gt;VLOOKUP(B194,RB!$A$3:$K$25,11,FALSE),VLOOKUP(B194,RB!$A$3:$K$25,11,FALSE),(E194-D194)+VLOOKUP(B194,RB!$A$3:$K$25,4,FALSE)))</f>
        <v/>
      </c>
      <c r="L194" s="17" t="str">
        <f t="shared" si="23"/>
        <v/>
      </c>
      <c r="M194" s="17">
        <f t="shared" si="24"/>
        <v>0</v>
      </c>
      <c r="N194" s="17" t="str">
        <f>IF(B194="","",IF(J194&lt;3,VLOOKUP(B194,RB!$A$3:$K$25,6,FALSE),IF(J194&gt;3,IF(K194=1,VLOOKUP(B194,RB!$A$3:$K$25,5,FALSE),VLOOKUP(B194,RB!$A$3:$K$25,6,FALSE)))))</f>
        <v/>
      </c>
      <c r="O194" s="17">
        <f>ROUND(IF(D194="",0,IF(T194="ok",IF(OR(J194=1.2,J194=1.3,J194=2.1,J194=3.1,J194=3.2,J194=3.3,J194=3.4),IF(N194*L194*K194&gt;VLOOKUP(B194,RB!$A$3:$K$25,8,FALSE),VLOOKUP(B194,RB!$A$3:$K$25,8,FALSE),N194*L194*K194),IF(H194*N194&gt;VLOOKUP(B194,RB!$A$3:$K$25,8,FALSE),VLOOKUP(B194,RB!$A$3:$K$25,8,FALSE),H194*N194)))),2)</f>
        <v>0</v>
      </c>
      <c r="P194" s="19">
        <f t="shared" si="25"/>
        <v>0</v>
      </c>
      <c r="Q194" s="17" t="str">
        <f>IF(D194="","",IF(L194&gt;=VLOOKUP(B194,RB!$A$3:$K$25,9,FALSE),1,0))</f>
        <v/>
      </c>
      <c r="R194" s="17" t="str">
        <f>IF(D194="","",IF(K194&gt;=VLOOKUP(B194,RB!$A$3:$K$25,10,FALSE),1,0))</f>
        <v/>
      </c>
      <c r="S194" s="17" t="str">
        <f t="shared" si="22"/>
        <v/>
      </c>
      <c r="T194" s="17" t="str">
        <f t="shared" si="26"/>
        <v/>
      </c>
      <c r="U194">
        <f>IF(C194="",0,VLOOKUP(J194,RB!$C$3:$L$25,10,FALSE))</f>
        <v>0</v>
      </c>
    </row>
    <row r="195" spans="1:21" x14ac:dyDescent="0.25">
      <c r="A195" s="1">
        <v>186</v>
      </c>
      <c r="B195" s="69"/>
      <c r="C195" s="74"/>
      <c r="D195" s="70"/>
      <c r="E195" s="70"/>
      <c r="F195" s="72"/>
      <c r="G195" s="72"/>
      <c r="H195" s="73"/>
      <c r="I195" s="73"/>
      <c r="J195" s="15" t="str">
        <f>IF(B195="","",VLOOKUP(B195,RB!$A$3:$K$25,3,FALSE))</f>
        <v/>
      </c>
      <c r="K195" s="16" t="str">
        <f>IF(D195="","",IF((E195-D195)+VLOOKUP(B195,RB!$A$3:$K$25,4,FALSE)&gt;VLOOKUP(B195,RB!$A$3:$K$25,11,FALSE),VLOOKUP(B195,RB!$A$3:$K$25,11,FALSE),(E195-D195)+VLOOKUP(B195,RB!$A$3:$K$25,4,FALSE)))</f>
        <v/>
      </c>
      <c r="L195" s="17" t="str">
        <f t="shared" si="23"/>
        <v/>
      </c>
      <c r="M195" s="17">
        <f t="shared" si="24"/>
        <v>0</v>
      </c>
      <c r="N195" s="17" t="str">
        <f>IF(B195="","",IF(J195&lt;3,VLOOKUP(B195,RB!$A$3:$K$25,6,FALSE),IF(J195&gt;3,IF(K195=1,VLOOKUP(B195,RB!$A$3:$K$25,5,FALSE),VLOOKUP(B195,RB!$A$3:$K$25,6,FALSE)))))</f>
        <v/>
      </c>
      <c r="O195" s="17">
        <f>ROUND(IF(D195="",0,IF(T195="ok",IF(OR(J195=1.2,J195=1.3,J195=2.1,J195=3.1,J195=3.2,J195=3.3,J195=3.4),IF(N195*L195*K195&gt;VLOOKUP(B195,RB!$A$3:$K$25,8,FALSE),VLOOKUP(B195,RB!$A$3:$K$25,8,FALSE),N195*L195*K195),IF(H195*N195&gt;VLOOKUP(B195,RB!$A$3:$K$25,8,FALSE),VLOOKUP(B195,RB!$A$3:$K$25,8,FALSE),H195*N195)))),2)</f>
        <v>0</v>
      </c>
      <c r="P195" s="19">
        <f t="shared" si="25"/>
        <v>0</v>
      </c>
      <c r="Q195" s="17" t="str">
        <f>IF(D195="","",IF(L195&gt;=VLOOKUP(B195,RB!$A$3:$K$25,9,FALSE),1,0))</f>
        <v/>
      </c>
      <c r="R195" s="17" t="str">
        <f>IF(D195="","",IF(K195&gt;=VLOOKUP(B195,RB!$A$3:$K$25,10,FALSE),1,0))</f>
        <v/>
      </c>
      <c r="S195" s="17" t="str">
        <f t="shared" si="22"/>
        <v/>
      </c>
      <c r="T195" s="17" t="str">
        <f t="shared" si="26"/>
        <v/>
      </c>
      <c r="U195">
        <f>IF(C195="",0,VLOOKUP(J195,RB!$C$3:$L$25,10,FALSE))</f>
        <v>0</v>
      </c>
    </row>
    <row r="196" spans="1:21" x14ac:dyDescent="0.25">
      <c r="A196" s="1">
        <v>187</v>
      </c>
      <c r="B196" s="69"/>
      <c r="C196" s="74"/>
      <c r="D196" s="70"/>
      <c r="E196" s="70"/>
      <c r="F196" s="72"/>
      <c r="G196" s="72"/>
      <c r="H196" s="73"/>
      <c r="I196" s="73"/>
      <c r="J196" s="15" t="str">
        <f>IF(B196="","",VLOOKUP(B196,RB!$A$3:$K$25,3,FALSE))</f>
        <v/>
      </c>
      <c r="K196" s="16" t="str">
        <f>IF(D196="","",IF((E196-D196)+VLOOKUP(B196,RB!$A$3:$K$25,4,FALSE)&gt;VLOOKUP(B196,RB!$A$3:$K$25,11,FALSE),VLOOKUP(B196,RB!$A$3:$K$25,11,FALSE),(E196-D196)+VLOOKUP(B196,RB!$A$3:$K$25,4,FALSE)))</f>
        <v/>
      </c>
      <c r="L196" s="17" t="str">
        <f t="shared" si="23"/>
        <v/>
      </c>
      <c r="M196" s="17">
        <f t="shared" si="24"/>
        <v>0</v>
      </c>
      <c r="N196" s="17" t="str">
        <f>IF(B196="","",IF(J196&lt;3,VLOOKUP(B196,RB!$A$3:$K$25,6,FALSE),IF(J196&gt;3,IF(K196=1,VLOOKUP(B196,RB!$A$3:$K$25,5,FALSE),VLOOKUP(B196,RB!$A$3:$K$25,6,FALSE)))))</f>
        <v/>
      </c>
      <c r="O196" s="17">
        <f>ROUND(IF(D196="",0,IF(T196="ok",IF(OR(J196=1.2,J196=1.3,J196=2.1,J196=3.1,J196=3.2,J196=3.3,J196=3.4),IF(N196*L196*K196&gt;VLOOKUP(B196,RB!$A$3:$K$25,8,FALSE),VLOOKUP(B196,RB!$A$3:$K$25,8,FALSE),N196*L196*K196),IF(H196*N196&gt;VLOOKUP(B196,RB!$A$3:$K$25,8,FALSE),VLOOKUP(B196,RB!$A$3:$K$25,8,FALSE),H196*N196)))),2)</f>
        <v>0</v>
      </c>
      <c r="P196" s="19">
        <f t="shared" si="25"/>
        <v>0</v>
      </c>
      <c r="Q196" s="17" t="str">
        <f>IF(D196="","",IF(L196&gt;=VLOOKUP(B196,RB!$A$3:$K$25,9,FALSE),1,0))</f>
        <v/>
      </c>
      <c r="R196" s="17" t="str">
        <f>IF(D196="","",IF(K196&gt;=VLOOKUP(B196,RB!$A$3:$K$25,10,FALSE),1,0))</f>
        <v/>
      </c>
      <c r="S196" s="17" t="str">
        <f t="shared" si="22"/>
        <v/>
      </c>
      <c r="T196" s="17" t="str">
        <f t="shared" si="26"/>
        <v/>
      </c>
      <c r="U196">
        <f>IF(C196="",0,VLOOKUP(J196,RB!$C$3:$L$25,10,FALSE))</f>
        <v>0</v>
      </c>
    </row>
    <row r="197" spans="1:21" x14ac:dyDescent="0.25">
      <c r="A197" s="1">
        <v>188</v>
      </c>
      <c r="B197" s="69"/>
      <c r="C197" s="74"/>
      <c r="D197" s="70"/>
      <c r="E197" s="70"/>
      <c r="F197" s="72"/>
      <c r="G197" s="72"/>
      <c r="H197" s="73"/>
      <c r="I197" s="73"/>
      <c r="J197" s="15" t="str">
        <f>IF(B197="","",VLOOKUP(B197,RB!$A$3:$K$25,3,FALSE))</f>
        <v/>
      </c>
      <c r="K197" s="16" t="str">
        <f>IF(D197="","",IF((E197-D197)+VLOOKUP(B197,RB!$A$3:$K$25,4,FALSE)&gt;VLOOKUP(B197,RB!$A$3:$K$25,11,FALSE),VLOOKUP(B197,RB!$A$3:$K$25,11,FALSE),(E197-D197)+VLOOKUP(B197,RB!$A$3:$K$25,4,FALSE)))</f>
        <v/>
      </c>
      <c r="L197" s="17" t="str">
        <f t="shared" si="23"/>
        <v/>
      </c>
      <c r="M197" s="17">
        <f t="shared" si="24"/>
        <v>0</v>
      </c>
      <c r="N197" s="17" t="str">
        <f>IF(B197="","",IF(J197&lt;3,VLOOKUP(B197,RB!$A$3:$K$25,6,FALSE),IF(J197&gt;3,IF(K197=1,VLOOKUP(B197,RB!$A$3:$K$25,5,FALSE),VLOOKUP(B197,RB!$A$3:$K$25,6,FALSE)))))</f>
        <v/>
      </c>
      <c r="O197" s="17">
        <f>ROUND(IF(D197="",0,IF(T197="ok",IF(OR(J197=1.2,J197=1.3,J197=2.1,J197=3.1,J197=3.2,J197=3.3,J197=3.4),IF(N197*L197*K197&gt;VLOOKUP(B197,RB!$A$3:$K$25,8,FALSE),VLOOKUP(B197,RB!$A$3:$K$25,8,FALSE),N197*L197*K197),IF(H197*N197&gt;VLOOKUP(B197,RB!$A$3:$K$25,8,FALSE),VLOOKUP(B197,RB!$A$3:$K$25,8,FALSE),H197*N197)))),2)</f>
        <v>0</v>
      </c>
      <c r="P197" s="19">
        <f t="shared" si="25"/>
        <v>0</v>
      </c>
      <c r="Q197" s="17" t="str">
        <f>IF(D197="","",IF(L197&gt;=VLOOKUP(B197,RB!$A$3:$K$25,9,FALSE),1,0))</f>
        <v/>
      </c>
      <c r="R197" s="17" t="str">
        <f>IF(D197="","",IF(K197&gt;=VLOOKUP(B197,RB!$A$3:$K$25,10,FALSE),1,0))</f>
        <v/>
      </c>
      <c r="S197" s="17" t="str">
        <f t="shared" si="22"/>
        <v/>
      </c>
      <c r="T197" s="17" t="str">
        <f t="shared" si="26"/>
        <v/>
      </c>
      <c r="U197">
        <f>IF(C197="",0,VLOOKUP(J197,RB!$C$3:$L$25,10,FALSE))</f>
        <v>0</v>
      </c>
    </row>
    <row r="198" spans="1:21" x14ac:dyDescent="0.25">
      <c r="A198" s="1">
        <v>189</v>
      </c>
      <c r="B198" s="69"/>
      <c r="C198" s="74"/>
      <c r="D198" s="70"/>
      <c r="E198" s="70"/>
      <c r="F198" s="72"/>
      <c r="G198" s="72"/>
      <c r="H198" s="73"/>
      <c r="I198" s="73"/>
      <c r="J198" s="15" t="str">
        <f>IF(B198="","",VLOOKUP(B198,RB!$A$3:$K$25,3,FALSE))</f>
        <v/>
      </c>
      <c r="K198" s="16" t="str">
        <f>IF(D198="","",IF((E198-D198)+VLOOKUP(B198,RB!$A$3:$K$25,4,FALSE)&gt;VLOOKUP(B198,RB!$A$3:$K$25,11,FALSE),VLOOKUP(B198,RB!$A$3:$K$25,11,FALSE),(E198-D198)+VLOOKUP(B198,RB!$A$3:$K$25,4,FALSE)))</f>
        <v/>
      </c>
      <c r="L198" s="17" t="str">
        <f t="shared" si="23"/>
        <v/>
      </c>
      <c r="M198" s="17">
        <f t="shared" si="24"/>
        <v>0</v>
      </c>
      <c r="N198" s="17" t="str">
        <f>IF(B198="","",IF(J198&lt;3,VLOOKUP(B198,RB!$A$3:$K$25,6,FALSE),IF(J198&gt;3,IF(K198=1,VLOOKUP(B198,RB!$A$3:$K$25,5,FALSE),VLOOKUP(B198,RB!$A$3:$K$25,6,FALSE)))))</f>
        <v/>
      </c>
      <c r="O198" s="17">
        <f>ROUND(IF(D198="",0,IF(T198="ok",IF(OR(J198=1.2,J198=1.3,J198=2.1,J198=3.1,J198=3.2,J198=3.3,J198=3.4),IF(N198*L198*K198&gt;VLOOKUP(B198,RB!$A$3:$K$25,8,FALSE),VLOOKUP(B198,RB!$A$3:$K$25,8,FALSE),N198*L198*K198),IF(H198*N198&gt;VLOOKUP(B198,RB!$A$3:$K$25,8,FALSE),VLOOKUP(B198,RB!$A$3:$K$25,8,FALSE),H198*N198)))),2)</f>
        <v>0</v>
      </c>
      <c r="P198" s="19">
        <f t="shared" si="25"/>
        <v>0</v>
      </c>
      <c r="Q198" s="17" t="str">
        <f>IF(D198="","",IF(L198&gt;=VLOOKUP(B198,RB!$A$3:$K$25,9,FALSE),1,0))</f>
        <v/>
      </c>
      <c r="R198" s="17" t="str">
        <f>IF(D198="","",IF(K198&gt;=VLOOKUP(B198,RB!$A$3:$K$25,10,FALSE),1,0))</f>
        <v/>
      </c>
      <c r="S198" s="17" t="str">
        <f t="shared" si="22"/>
        <v/>
      </c>
      <c r="T198" s="17" t="str">
        <f t="shared" si="26"/>
        <v/>
      </c>
      <c r="U198">
        <f>IF(C198="",0,VLOOKUP(J198,RB!$C$3:$L$25,10,FALSE))</f>
        <v>0</v>
      </c>
    </row>
    <row r="199" spans="1:21" x14ac:dyDescent="0.25">
      <c r="A199" s="1">
        <v>190</v>
      </c>
      <c r="B199" s="69"/>
      <c r="C199" s="74"/>
      <c r="D199" s="70"/>
      <c r="E199" s="70"/>
      <c r="F199" s="72"/>
      <c r="G199" s="72"/>
      <c r="H199" s="73"/>
      <c r="I199" s="73"/>
      <c r="J199" s="15" t="str">
        <f>IF(B199="","",VLOOKUP(B199,RB!$A$3:$K$25,3,FALSE))</f>
        <v/>
      </c>
      <c r="K199" s="16" t="str">
        <f>IF(D199="","",IF((E199-D199)+VLOOKUP(B199,RB!$A$3:$K$25,4,FALSE)&gt;VLOOKUP(B199,RB!$A$3:$K$25,11,FALSE),VLOOKUP(B199,RB!$A$3:$K$25,11,FALSE),(E199-D199)+VLOOKUP(B199,RB!$A$3:$K$25,4,FALSE)))</f>
        <v/>
      </c>
      <c r="L199" s="17" t="str">
        <f t="shared" si="23"/>
        <v/>
      </c>
      <c r="M199" s="17">
        <f t="shared" si="24"/>
        <v>0</v>
      </c>
      <c r="N199" s="17" t="str">
        <f>IF(B199="","",IF(J199&lt;3,VLOOKUP(B199,RB!$A$3:$K$25,6,FALSE),IF(J199&gt;3,IF(K199=1,VLOOKUP(B199,RB!$A$3:$K$25,5,FALSE),VLOOKUP(B199,RB!$A$3:$K$25,6,FALSE)))))</f>
        <v/>
      </c>
      <c r="O199" s="17">
        <f>ROUND(IF(D199="",0,IF(T199="ok",IF(OR(J199=1.2,J199=1.3,J199=2.1,J199=3.1,J199=3.2,J199=3.3,J199=3.4),IF(N199*L199*K199&gt;VLOOKUP(B199,RB!$A$3:$K$25,8,FALSE),VLOOKUP(B199,RB!$A$3:$K$25,8,FALSE),N199*L199*K199),IF(H199*N199&gt;VLOOKUP(B199,RB!$A$3:$K$25,8,FALSE),VLOOKUP(B199,RB!$A$3:$K$25,8,FALSE),H199*N199)))),2)</f>
        <v>0</v>
      </c>
      <c r="P199" s="19">
        <f t="shared" si="25"/>
        <v>0</v>
      </c>
      <c r="Q199" s="17" t="str">
        <f>IF(D199="","",IF(L199&gt;=VLOOKUP(B199,RB!$A$3:$K$25,9,FALSE),1,0))</f>
        <v/>
      </c>
      <c r="R199" s="17" t="str">
        <f>IF(D199="","",IF(K199&gt;=VLOOKUP(B199,RB!$A$3:$K$25,10,FALSE),1,0))</f>
        <v/>
      </c>
      <c r="S199" s="17" t="str">
        <f t="shared" si="22"/>
        <v/>
      </c>
      <c r="T199" s="17" t="str">
        <f t="shared" si="26"/>
        <v/>
      </c>
      <c r="U199">
        <f>IF(C199="",0,VLOOKUP(J199,RB!$C$3:$L$25,10,FALSE))</f>
        <v>0</v>
      </c>
    </row>
    <row r="200" spans="1:21" x14ac:dyDescent="0.25">
      <c r="A200" s="1">
        <v>191</v>
      </c>
      <c r="B200" s="69"/>
      <c r="C200" s="74"/>
      <c r="D200" s="70"/>
      <c r="E200" s="70"/>
      <c r="F200" s="72"/>
      <c r="G200" s="72"/>
      <c r="H200" s="73"/>
      <c r="I200" s="73"/>
      <c r="J200" s="15" t="str">
        <f>IF(B200="","",VLOOKUP(B200,RB!$A$3:$K$25,3,FALSE))</f>
        <v/>
      </c>
      <c r="K200" s="16" t="str">
        <f>IF(D200="","",IF((E200-D200)+VLOOKUP(B200,RB!$A$3:$K$25,4,FALSE)&gt;VLOOKUP(B200,RB!$A$3:$K$25,11,FALSE),VLOOKUP(B200,RB!$A$3:$K$25,11,FALSE),(E200-D200)+VLOOKUP(B200,RB!$A$3:$K$25,4,FALSE)))</f>
        <v/>
      </c>
      <c r="L200" s="17" t="str">
        <f t="shared" si="23"/>
        <v/>
      </c>
      <c r="M200" s="17">
        <f t="shared" si="24"/>
        <v>0</v>
      </c>
      <c r="N200" s="17" t="str">
        <f>IF(B200="","",IF(J200&lt;3,VLOOKUP(B200,RB!$A$3:$K$25,6,FALSE),IF(J200&gt;3,IF(K200=1,VLOOKUP(B200,RB!$A$3:$K$25,5,FALSE),VLOOKUP(B200,RB!$A$3:$K$25,6,FALSE)))))</f>
        <v/>
      </c>
      <c r="O200" s="17">
        <f>ROUND(IF(D200="",0,IF(T200="ok",IF(OR(J200=1.2,J200=1.3,J200=2.1,J200=3.1,J200=3.2,J200=3.3,J200=3.4),IF(N200*L200*K200&gt;VLOOKUP(B200,RB!$A$3:$K$25,8,FALSE),VLOOKUP(B200,RB!$A$3:$K$25,8,FALSE),N200*L200*K200),IF(H200*N200&gt;VLOOKUP(B200,RB!$A$3:$K$25,8,FALSE),VLOOKUP(B200,RB!$A$3:$K$25,8,FALSE),H200*N200)))),2)</f>
        <v>0</v>
      </c>
      <c r="P200" s="19">
        <f t="shared" si="25"/>
        <v>0</v>
      </c>
      <c r="Q200" s="17" t="str">
        <f>IF(D200="","",IF(L200&gt;=VLOOKUP(B200,RB!$A$3:$K$25,9,FALSE),1,0))</f>
        <v/>
      </c>
      <c r="R200" s="17" t="str">
        <f>IF(D200="","",IF(K200&gt;=VLOOKUP(B200,RB!$A$3:$K$25,10,FALSE),1,0))</f>
        <v/>
      </c>
      <c r="S200" s="17" t="str">
        <f t="shared" si="22"/>
        <v/>
      </c>
      <c r="T200" s="17" t="str">
        <f t="shared" si="26"/>
        <v/>
      </c>
      <c r="U200">
        <f>IF(C200="",0,VLOOKUP(J200,RB!$C$3:$L$25,10,FALSE))</f>
        <v>0</v>
      </c>
    </row>
    <row r="201" spans="1:21" x14ac:dyDescent="0.25">
      <c r="A201" s="1">
        <v>192</v>
      </c>
      <c r="B201" s="69"/>
      <c r="C201" s="74"/>
      <c r="D201" s="70"/>
      <c r="E201" s="70"/>
      <c r="F201" s="72"/>
      <c r="G201" s="72"/>
      <c r="H201" s="73"/>
      <c r="I201" s="73"/>
      <c r="J201" s="15" t="str">
        <f>IF(B201="","",VLOOKUP(B201,RB!$A$3:$K$25,3,FALSE))</f>
        <v/>
      </c>
      <c r="K201" s="16" t="str">
        <f>IF(D201="","",IF((E201-D201)+VLOOKUP(B201,RB!$A$3:$K$25,4,FALSE)&gt;VLOOKUP(B201,RB!$A$3:$K$25,11,FALSE),VLOOKUP(B201,RB!$A$3:$K$25,11,FALSE),(E201-D201)+VLOOKUP(B201,RB!$A$3:$K$25,4,FALSE)))</f>
        <v/>
      </c>
      <c r="L201" s="17" t="str">
        <f t="shared" si="23"/>
        <v/>
      </c>
      <c r="M201" s="17">
        <f t="shared" si="24"/>
        <v>0</v>
      </c>
      <c r="N201" s="17" t="str">
        <f>IF(B201="","",IF(J201&lt;3,VLOOKUP(B201,RB!$A$3:$K$25,6,FALSE),IF(J201&gt;3,IF(K201=1,VLOOKUP(B201,RB!$A$3:$K$25,5,FALSE),VLOOKUP(B201,RB!$A$3:$K$25,6,FALSE)))))</f>
        <v/>
      </c>
      <c r="O201" s="17">
        <f>ROUND(IF(D201="",0,IF(T201="ok",IF(OR(J201=1.2,J201=1.3,J201=2.1,J201=3.1,J201=3.2,J201=3.3,J201=3.4),IF(N201*L201*K201&gt;VLOOKUP(B201,RB!$A$3:$K$25,8,FALSE),VLOOKUP(B201,RB!$A$3:$K$25,8,FALSE),N201*L201*K201),IF(H201*N201&gt;VLOOKUP(B201,RB!$A$3:$K$25,8,FALSE),VLOOKUP(B201,RB!$A$3:$K$25,8,FALSE),H201*N201)))),2)</f>
        <v>0</v>
      </c>
      <c r="P201" s="19">
        <f t="shared" si="25"/>
        <v>0</v>
      </c>
      <c r="Q201" s="17" t="str">
        <f>IF(D201="","",IF(L201&gt;=VLOOKUP(B201,RB!$A$3:$K$25,9,FALSE),1,0))</f>
        <v/>
      </c>
      <c r="R201" s="17" t="str">
        <f>IF(D201="","",IF(K201&gt;=VLOOKUP(B201,RB!$A$3:$K$25,10,FALSE),1,0))</f>
        <v/>
      </c>
      <c r="S201" s="17" t="str">
        <f t="shared" si="22"/>
        <v/>
      </c>
      <c r="T201" s="17" t="str">
        <f t="shared" si="26"/>
        <v/>
      </c>
      <c r="U201">
        <f>IF(C201="",0,VLOOKUP(J201,RB!$C$3:$L$25,10,FALSE))</f>
        <v>0</v>
      </c>
    </row>
    <row r="202" spans="1:21" x14ac:dyDescent="0.25">
      <c r="A202" s="1">
        <v>193</v>
      </c>
      <c r="B202" s="69"/>
      <c r="C202" s="74"/>
      <c r="D202" s="70"/>
      <c r="E202" s="70"/>
      <c r="F202" s="72"/>
      <c r="G202" s="72"/>
      <c r="H202" s="73"/>
      <c r="I202" s="73"/>
      <c r="J202" s="15" t="str">
        <f>IF(B202="","",VLOOKUP(B202,RB!$A$3:$K$25,3,FALSE))</f>
        <v/>
      </c>
      <c r="K202" s="16" t="str">
        <f>IF(D202="","",IF((E202-D202)+VLOOKUP(B202,RB!$A$3:$K$25,4,FALSE)&gt;VLOOKUP(B202,RB!$A$3:$K$25,11,FALSE),VLOOKUP(B202,RB!$A$3:$K$25,11,FALSE),(E202-D202)+VLOOKUP(B202,RB!$A$3:$K$25,4,FALSE)))</f>
        <v/>
      </c>
      <c r="L202" s="17" t="str">
        <f t="shared" ref="L202:L209" si="27">IF(B202="","",F202+G202)</f>
        <v/>
      </c>
      <c r="M202" s="17">
        <f t="shared" ref="M202:M209" si="28">IF(B202="",0,IF(H202-I202&lt;0,0,H202-I202))</f>
        <v>0</v>
      </c>
      <c r="N202" s="17" t="str">
        <f>IF(B202="","",IF(J202&lt;3,VLOOKUP(B202,RB!$A$3:$K$25,6,FALSE),IF(J202&gt;3,IF(K202=1,VLOOKUP(B202,RB!$A$3:$K$25,5,FALSE),VLOOKUP(B202,RB!$A$3:$K$25,6,FALSE)))))</f>
        <v/>
      </c>
      <c r="O202" s="17">
        <f>ROUND(IF(D202="",0,IF(T202="ok",IF(OR(J202=1.2,J202=1.3,J202=2.1,J202=3.1,J202=3.2,J202=3.3,J202=3.4),IF(N202*L202*K202&gt;VLOOKUP(B202,RB!$A$3:$K$25,8,FALSE),VLOOKUP(B202,RB!$A$3:$K$25,8,FALSE),N202*L202*K202),IF(H202*N202&gt;VLOOKUP(B202,RB!$A$3:$K$25,8,FALSE),VLOOKUP(B202,RB!$A$3:$K$25,8,FALSE),H202*N202)))),2)</f>
        <v>0</v>
      </c>
      <c r="P202" s="19">
        <f t="shared" ref="P202:P209" si="29">IF(B202="",0,IF(T202="ok",IF(M202&lt;O202,M202,O202),0))</f>
        <v>0</v>
      </c>
      <c r="Q202" s="17" t="str">
        <f>IF(D202="","",IF(L202&gt;=VLOOKUP(B202,RB!$A$3:$K$25,9,FALSE),1,0))</f>
        <v/>
      </c>
      <c r="R202" s="17" t="str">
        <f>IF(D202="","",IF(K202&gt;=VLOOKUP(B202,RB!$A$3:$K$25,10,FALSE),1,0))</f>
        <v/>
      </c>
      <c r="S202" s="17" t="str">
        <f t="shared" si="22"/>
        <v/>
      </c>
      <c r="T202" s="17" t="str">
        <f t="shared" ref="T202:T209" si="30">IF(D202="","",IF((Q202+R202+S202)=3,"ok","Falsch"))</f>
        <v/>
      </c>
      <c r="U202">
        <f>IF(C202="",0,VLOOKUP(J202,RB!$C$3:$L$25,10,FALSE))</f>
        <v>0</v>
      </c>
    </row>
    <row r="203" spans="1:21" x14ac:dyDescent="0.25">
      <c r="A203" s="1">
        <v>194</v>
      </c>
      <c r="B203" s="69"/>
      <c r="C203" s="74"/>
      <c r="D203" s="70"/>
      <c r="E203" s="70"/>
      <c r="F203" s="72"/>
      <c r="G203" s="72"/>
      <c r="H203" s="73"/>
      <c r="I203" s="73"/>
      <c r="J203" s="15" t="str">
        <f>IF(B203="","",VLOOKUP(B203,RB!$A$3:$K$25,3,FALSE))</f>
        <v/>
      </c>
      <c r="K203" s="16" t="str">
        <f>IF(D203="","",IF((E203-D203)+VLOOKUP(B203,RB!$A$3:$K$25,4,FALSE)&gt;VLOOKUP(B203,RB!$A$3:$K$25,11,FALSE),VLOOKUP(B203,RB!$A$3:$K$25,11,FALSE),(E203-D203)+VLOOKUP(B203,RB!$A$3:$K$25,4,FALSE)))</f>
        <v/>
      </c>
      <c r="L203" s="17" t="str">
        <f t="shared" si="27"/>
        <v/>
      </c>
      <c r="M203" s="17">
        <f t="shared" si="28"/>
        <v>0</v>
      </c>
      <c r="N203" s="17" t="str">
        <f>IF(B203="","",IF(J203&lt;3,VLOOKUP(B203,RB!$A$3:$K$25,6,FALSE),IF(J203&gt;3,IF(K203=1,VLOOKUP(B203,RB!$A$3:$K$25,5,FALSE),VLOOKUP(B203,RB!$A$3:$K$25,6,FALSE)))))</f>
        <v/>
      </c>
      <c r="O203" s="17">
        <f>ROUND(IF(D203="",0,IF(T203="ok",IF(OR(J203=1.2,J203=1.3,J203=2.1,J203=3.1,J203=3.2,J203=3.3,J203=3.4),IF(N203*L203*K203&gt;VLOOKUP(B203,RB!$A$3:$K$25,8,FALSE),VLOOKUP(B203,RB!$A$3:$K$25,8,FALSE),N203*L203*K203),IF(H203*N203&gt;VLOOKUP(B203,RB!$A$3:$K$25,8,FALSE),VLOOKUP(B203,RB!$A$3:$K$25,8,FALSE),H203*N203)))),2)</f>
        <v>0</v>
      </c>
      <c r="P203" s="19">
        <f t="shared" si="29"/>
        <v>0</v>
      </c>
      <c r="Q203" s="17" t="str">
        <f>IF(D203="","",IF(L203&gt;=VLOOKUP(B203,RB!$A$3:$K$25,9,FALSE),1,0))</f>
        <v/>
      </c>
      <c r="R203" s="17" t="str">
        <f>IF(D203="","",IF(K203&gt;=VLOOKUP(B203,RB!$A$3:$K$25,10,FALSE),1,0))</f>
        <v/>
      </c>
      <c r="S203" s="17" t="str">
        <f t="shared" ref="S203:S209" si="31">IF(B203="","",IF(C203="","",IF(U203=2,IF(LEFT(C203,6)="Brauns",1,0),IF(U203=1,IF(LEFT(C203,6)="Brauns",0,1),1))))</f>
        <v/>
      </c>
      <c r="T203" s="17" t="str">
        <f t="shared" si="30"/>
        <v/>
      </c>
      <c r="U203">
        <f>IF(C203="",0,VLOOKUP(J203,RB!$C$3:$L$25,10,FALSE))</f>
        <v>0</v>
      </c>
    </row>
    <row r="204" spans="1:21" x14ac:dyDescent="0.25">
      <c r="A204" s="1">
        <v>195</v>
      </c>
      <c r="B204" s="69"/>
      <c r="C204" s="74"/>
      <c r="D204" s="70"/>
      <c r="E204" s="70"/>
      <c r="F204" s="72"/>
      <c r="G204" s="72"/>
      <c r="H204" s="73"/>
      <c r="I204" s="73"/>
      <c r="J204" s="15" t="str">
        <f>IF(B204="","",VLOOKUP(B204,RB!$A$3:$K$25,3,FALSE))</f>
        <v/>
      </c>
      <c r="K204" s="16" t="str">
        <f>IF(D204="","",IF((E204-D204)+VLOOKUP(B204,RB!$A$3:$K$25,4,FALSE)&gt;VLOOKUP(B204,RB!$A$3:$K$25,11,FALSE),VLOOKUP(B204,RB!$A$3:$K$25,11,FALSE),(E204-D204)+VLOOKUP(B204,RB!$A$3:$K$25,4,FALSE)))</f>
        <v/>
      </c>
      <c r="L204" s="17" t="str">
        <f t="shared" si="27"/>
        <v/>
      </c>
      <c r="M204" s="17">
        <f t="shared" si="28"/>
        <v>0</v>
      </c>
      <c r="N204" s="17" t="str">
        <f>IF(B204="","",IF(J204&lt;3,VLOOKUP(B204,RB!$A$3:$K$25,6,FALSE),IF(J204&gt;3,IF(K204=1,VLOOKUP(B204,RB!$A$3:$K$25,5,FALSE),VLOOKUP(B204,RB!$A$3:$K$25,6,FALSE)))))</f>
        <v/>
      </c>
      <c r="O204" s="17">
        <f>ROUND(IF(D204="",0,IF(T204="ok",IF(OR(J204=1.2,J204=1.3,J204=2.1,J204=3.1,J204=3.2,J204=3.3,J204=3.4),IF(N204*L204*K204&gt;VLOOKUP(B204,RB!$A$3:$K$25,8,FALSE),VLOOKUP(B204,RB!$A$3:$K$25,8,FALSE),N204*L204*K204),IF(H204*N204&gt;VLOOKUP(B204,RB!$A$3:$K$25,8,FALSE),VLOOKUP(B204,RB!$A$3:$K$25,8,FALSE),H204*N204)))),2)</f>
        <v>0</v>
      </c>
      <c r="P204" s="19">
        <f t="shared" si="29"/>
        <v>0</v>
      </c>
      <c r="Q204" s="17" t="str">
        <f>IF(D204="","",IF(L204&gt;=VLOOKUP(B204,RB!$A$3:$K$25,9,FALSE),1,0))</f>
        <v/>
      </c>
      <c r="R204" s="17" t="str">
        <f>IF(D204="","",IF(K204&gt;=VLOOKUP(B204,RB!$A$3:$K$25,10,FALSE),1,0))</f>
        <v/>
      </c>
      <c r="S204" s="17" t="str">
        <f t="shared" si="31"/>
        <v/>
      </c>
      <c r="T204" s="17" t="str">
        <f t="shared" si="30"/>
        <v/>
      </c>
      <c r="U204">
        <f>IF(C204="",0,VLOOKUP(J204,RB!$C$3:$L$25,10,FALSE))</f>
        <v>0</v>
      </c>
    </row>
    <row r="205" spans="1:21" x14ac:dyDescent="0.25">
      <c r="A205" s="1">
        <v>196</v>
      </c>
      <c r="B205" s="69"/>
      <c r="C205" s="74"/>
      <c r="D205" s="70"/>
      <c r="E205" s="70"/>
      <c r="F205" s="72"/>
      <c r="G205" s="72"/>
      <c r="H205" s="73"/>
      <c r="I205" s="73"/>
      <c r="J205" s="15" t="str">
        <f>IF(B205="","",VLOOKUP(B205,RB!$A$3:$K$25,3,FALSE))</f>
        <v/>
      </c>
      <c r="K205" s="16" t="str">
        <f>IF(D205="","",IF((E205-D205)+VLOOKUP(B205,RB!$A$3:$K$25,4,FALSE)&gt;VLOOKUP(B205,RB!$A$3:$K$25,11,FALSE),VLOOKUP(B205,RB!$A$3:$K$25,11,FALSE),(E205-D205)+VLOOKUP(B205,RB!$A$3:$K$25,4,FALSE)))</f>
        <v/>
      </c>
      <c r="L205" s="17" t="str">
        <f t="shared" si="27"/>
        <v/>
      </c>
      <c r="M205" s="17">
        <f t="shared" si="28"/>
        <v>0</v>
      </c>
      <c r="N205" s="17" t="str">
        <f>IF(B205="","",IF(J205&lt;3,VLOOKUP(B205,RB!$A$3:$K$25,6,FALSE),IF(J205&gt;3,IF(K205=1,VLOOKUP(B205,RB!$A$3:$K$25,5,FALSE),VLOOKUP(B205,RB!$A$3:$K$25,6,FALSE)))))</f>
        <v/>
      </c>
      <c r="O205" s="17">
        <f>ROUND(IF(D205="",0,IF(T205="ok",IF(OR(J205=1.2,J205=1.3,J205=2.1,J205=3.1,J205=3.2,J205=3.3,J205=3.4),IF(N205*L205*K205&gt;VLOOKUP(B205,RB!$A$3:$K$25,8,FALSE),VLOOKUP(B205,RB!$A$3:$K$25,8,FALSE),N205*L205*K205),IF(H205*N205&gt;VLOOKUP(B205,RB!$A$3:$K$25,8,FALSE),VLOOKUP(B205,RB!$A$3:$K$25,8,FALSE),H205*N205)))),2)</f>
        <v>0</v>
      </c>
      <c r="P205" s="19">
        <f t="shared" si="29"/>
        <v>0</v>
      </c>
      <c r="Q205" s="17" t="str">
        <f>IF(D205="","",IF(L205&gt;=VLOOKUP(B205,RB!$A$3:$K$25,9,FALSE),1,0))</f>
        <v/>
      </c>
      <c r="R205" s="17" t="str">
        <f>IF(D205="","",IF(K205&gt;=VLOOKUP(B205,RB!$A$3:$K$25,10,FALSE),1,0))</f>
        <v/>
      </c>
      <c r="S205" s="17" t="str">
        <f t="shared" si="31"/>
        <v/>
      </c>
      <c r="T205" s="17" t="str">
        <f t="shared" si="30"/>
        <v/>
      </c>
      <c r="U205">
        <f>IF(C205="",0,VLOOKUP(J205,RB!$C$3:$L$25,10,FALSE))</f>
        <v>0</v>
      </c>
    </row>
    <row r="206" spans="1:21" x14ac:dyDescent="0.25">
      <c r="A206" s="1">
        <v>197</v>
      </c>
      <c r="B206" s="69"/>
      <c r="C206" s="74"/>
      <c r="D206" s="70"/>
      <c r="E206" s="70"/>
      <c r="F206" s="72"/>
      <c r="G206" s="72"/>
      <c r="H206" s="73"/>
      <c r="I206" s="73"/>
      <c r="J206" s="15" t="str">
        <f>IF(B206="","",VLOOKUP(B206,RB!$A$3:$K$25,3,FALSE))</f>
        <v/>
      </c>
      <c r="K206" s="16" t="str">
        <f>IF(D206="","",IF((E206-D206)+VLOOKUP(B206,RB!$A$3:$K$25,4,FALSE)&gt;VLOOKUP(B206,RB!$A$3:$K$25,11,FALSE),VLOOKUP(B206,RB!$A$3:$K$25,11,FALSE),(E206-D206)+VLOOKUP(B206,RB!$A$3:$K$25,4,FALSE)))</f>
        <v/>
      </c>
      <c r="L206" s="17" t="str">
        <f t="shared" si="27"/>
        <v/>
      </c>
      <c r="M206" s="17">
        <f t="shared" si="28"/>
        <v>0</v>
      </c>
      <c r="N206" s="17" t="str">
        <f>IF(B206="","",IF(J206&lt;3,VLOOKUP(B206,RB!$A$3:$K$25,6,FALSE),IF(J206&gt;3,IF(K206=1,VLOOKUP(B206,RB!$A$3:$K$25,5,FALSE),VLOOKUP(B206,RB!$A$3:$K$25,6,FALSE)))))</f>
        <v/>
      </c>
      <c r="O206" s="17">
        <f>ROUND(IF(D206="",0,IF(T206="ok",IF(OR(J206=1.2,J206=1.3,J206=2.1,J206=3.1,J206=3.2,J206=3.3,J206=3.4),IF(N206*L206*K206&gt;VLOOKUP(B206,RB!$A$3:$K$25,8,FALSE),VLOOKUP(B206,RB!$A$3:$K$25,8,FALSE),N206*L206*K206),IF(H206*N206&gt;VLOOKUP(B206,RB!$A$3:$K$25,8,FALSE),VLOOKUP(B206,RB!$A$3:$K$25,8,FALSE),H206*N206)))),2)</f>
        <v>0</v>
      </c>
      <c r="P206" s="19">
        <f t="shared" si="29"/>
        <v>0</v>
      </c>
      <c r="Q206" s="17" t="str">
        <f>IF(D206="","",IF(L206&gt;=VLOOKUP(B206,RB!$A$3:$K$25,9,FALSE),1,0))</f>
        <v/>
      </c>
      <c r="R206" s="17" t="str">
        <f>IF(D206="","",IF(K206&gt;=VLOOKUP(B206,RB!$A$3:$K$25,10,FALSE),1,0))</f>
        <v/>
      </c>
      <c r="S206" s="17" t="str">
        <f t="shared" si="31"/>
        <v/>
      </c>
      <c r="T206" s="17" t="str">
        <f t="shared" si="30"/>
        <v/>
      </c>
      <c r="U206">
        <f>IF(C206="",0,VLOOKUP(J206,RB!$C$3:$L$25,10,FALSE))</f>
        <v>0</v>
      </c>
    </row>
    <row r="207" spans="1:21" x14ac:dyDescent="0.25">
      <c r="A207" s="1">
        <v>198</v>
      </c>
      <c r="B207" s="69"/>
      <c r="C207" s="74"/>
      <c r="D207" s="70"/>
      <c r="E207" s="70"/>
      <c r="F207" s="72"/>
      <c r="G207" s="72"/>
      <c r="H207" s="73"/>
      <c r="I207" s="73"/>
      <c r="J207" s="15" t="str">
        <f>IF(B207="","",VLOOKUP(B207,RB!$A$3:$K$25,3,FALSE))</f>
        <v/>
      </c>
      <c r="K207" s="16" t="str">
        <f>IF(D207="","",IF((E207-D207)+VLOOKUP(B207,RB!$A$3:$K$25,4,FALSE)&gt;VLOOKUP(B207,RB!$A$3:$K$25,11,FALSE),VLOOKUP(B207,RB!$A$3:$K$25,11,FALSE),(E207-D207)+VLOOKUP(B207,RB!$A$3:$K$25,4,FALSE)))</f>
        <v/>
      </c>
      <c r="L207" s="17" t="str">
        <f t="shared" si="27"/>
        <v/>
      </c>
      <c r="M207" s="17">
        <f t="shared" si="28"/>
        <v>0</v>
      </c>
      <c r="N207" s="17" t="str">
        <f>IF(B207="","",IF(J207&lt;3,VLOOKUP(B207,RB!$A$3:$K$25,6,FALSE),IF(J207&gt;3,IF(K207=1,VLOOKUP(B207,RB!$A$3:$K$25,5,FALSE),VLOOKUP(B207,RB!$A$3:$K$25,6,FALSE)))))</f>
        <v/>
      </c>
      <c r="O207" s="17">
        <f>ROUND(IF(D207="",0,IF(T207="ok",IF(OR(J207=1.2,J207=1.3,J207=2.1,J207=3.1,J207=3.2,J207=3.3,J207=3.4),IF(N207*L207*K207&gt;VLOOKUP(B207,RB!$A$3:$K$25,8,FALSE),VLOOKUP(B207,RB!$A$3:$K$25,8,FALSE),N207*L207*K207),IF(H207*N207&gt;VLOOKUP(B207,RB!$A$3:$K$25,8,FALSE),VLOOKUP(B207,RB!$A$3:$K$25,8,FALSE),H207*N207)))),2)</f>
        <v>0</v>
      </c>
      <c r="P207" s="19">
        <f t="shared" si="29"/>
        <v>0</v>
      </c>
      <c r="Q207" s="17" t="str">
        <f>IF(D207="","",IF(L207&gt;=VLOOKUP(B207,RB!$A$3:$K$25,9,FALSE),1,0))</f>
        <v/>
      </c>
      <c r="R207" s="17" t="str">
        <f>IF(D207="","",IF(K207&gt;=VLOOKUP(B207,RB!$A$3:$K$25,10,FALSE),1,0))</f>
        <v/>
      </c>
      <c r="S207" s="17" t="str">
        <f t="shared" si="31"/>
        <v/>
      </c>
      <c r="T207" s="17" t="str">
        <f t="shared" si="30"/>
        <v/>
      </c>
      <c r="U207">
        <f>IF(C207="",0,VLOOKUP(J207,RB!$C$3:$L$25,10,FALSE))</f>
        <v>0</v>
      </c>
    </row>
    <row r="208" spans="1:21" x14ac:dyDescent="0.25">
      <c r="A208" s="4">
        <v>199</v>
      </c>
      <c r="B208" s="69"/>
      <c r="C208" s="74"/>
      <c r="D208" s="70"/>
      <c r="E208" s="70"/>
      <c r="F208" s="72"/>
      <c r="G208" s="72"/>
      <c r="H208" s="73"/>
      <c r="I208" s="73"/>
      <c r="J208" s="15" t="str">
        <f>IF(B208="","",VLOOKUP(B208,RB!$A$3:$K$25,3,FALSE))</f>
        <v/>
      </c>
      <c r="K208" s="16" t="str">
        <f>IF(D208="","",IF((E208-D208)+VLOOKUP(B208,RB!$A$3:$K$25,4,FALSE)&gt;VLOOKUP(B208,RB!$A$3:$K$25,11,FALSE),VLOOKUP(B208,RB!$A$3:$K$25,11,FALSE),(E208-D208)+VLOOKUP(B208,RB!$A$3:$K$25,4,FALSE)))</f>
        <v/>
      </c>
      <c r="L208" s="17" t="str">
        <f t="shared" si="27"/>
        <v/>
      </c>
      <c r="M208" s="17">
        <f t="shared" si="28"/>
        <v>0</v>
      </c>
      <c r="N208" s="17" t="str">
        <f>IF(B208="","",IF(J208&lt;3,VLOOKUP(B208,RB!$A$3:$K$25,6,FALSE),IF(J208&gt;3,IF(K208=1,VLOOKUP(B208,RB!$A$3:$K$25,5,FALSE),VLOOKUP(B208,RB!$A$3:$K$25,6,FALSE)))))</f>
        <v/>
      </c>
      <c r="O208" s="17">
        <f>ROUND(IF(D208="",0,IF(T208="ok",IF(OR(J208=1.2,J208=1.3,J208=2.1,J208=3.1,J208=3.2,J208=3.3,J208=3.4),IF(N208*L208*K208&gt;VLOOKUP(B208,RB!$A$3:$K$25,8,FALSE),VLOOKUP(B208,RB!$A$3:$K$25,8,FALSE),N208*L208*K208),IF(H208*N208&gt;VLOOKUP(B208,RB!$A$3:$K$25,8,FALSE),VLOOKUP(B208,RB!$A$3:$K$25,8,FALSE),H208*N208)))),2)</f>
        <v>0</v>
      </c>
      <c r="P208" s="19">
        <f t="shared" si="29"/>
        <v>0</v>
      </c>
      <c r="Q208" s="17" t="str">
        <f>IF(D208="","",IF(L208&gt;=VLOOKUP(B208,RB!$A$3:$K$25,9,FALSE),1,0))</f>
        <v/>
      </c>
      <c r="R208" s="17" t="str">
        <f>IF(D208="","",IF(K208&gt;=VLOOKUP(B208,RB!$A$3:$K$25,10,FALSE),1,0))</f>
        <v/>
      </c>
      <c r="S208" s="17" t="str">
        <f t="shared" si="31"/>
        <v/>
      </c>
      <c r="T208" s="17" t="str">
        <f t="shared" si="30"/>
        <v/>
      </c>
      <c r="U208">
        <f>IF(C208="",0,VLOOKUP(J208,RB!$C$3:$L$25,10,FALSE))</f>
        <v>0</v>
      </c>
    </row>
    <row r="209" spans="1:21" x14ac:dyDescent="0.25">
      <c r="A209" s="5">
        <v>200</v>
      </c>
      <c r="B209" s="69"/>
      <c r="C209" s="74"/>
      <c r="D209" s="70"/>
      <c r="E209" s="70"/>
      <c r="F209" s="72"/>
      <c r="G209" s="72"/>
      <c r="H209" s="73"/>
      <c r="I209" s="73"/>
      <c r="J209" s="15" t="str">
        <f>IF(B209="","",VLOOKUP(B209,RB!$A$3:$K$25,3,FALSE))</f>
        <v/>
      </c>
      <c r="K209" s="16" t="str">
        <f>IF(D209="","",IF((E209-D209)+VLOOKUP(B209,RB!$A$3:$K$25,4,FALSE)&gt;VLOOKUP(B209,RB!$A$3:$K$25,11,FALSE),VLOOKUP(B209,RB!$A$3:$K$25,11,FALSE),(E209-D209)+VLOOKUP(B209,RB!$A$3:$K$25,4,FALSE)))</f>
        <v/>
      </c>
      <c r="L209" s="17" t="str">
        <f t="shared" si="27"/>
        <v/>
      </c>
      <c r="M209" s="17">
        <f t="shared" si="28"/>
        <v>0</v>
      </c>
      <c r="N209" s="17" t="str">
        <f>IF(B209="","",IF(J209&lt;3,VLOOKUP(B209,RB!$A$3:$K$25,6,FALSE),IF(J209&gt;3,IF(K209=1,VLOOKUP(B209,RB!$A$3:$K$25,5,FALSE),VLOOKUP(B209,RB!$A$3:$K$25,6,FALSE)))))</f>
        <v/>
      </c>
      <c r="O209" s="17">
        <f>ROUND(IF(D209="",0,IF(T209="ok",IF(OR(J209=1.2,J209=1.3,J209=2.1,J209=3.1,J209=3.2,J209=3.3,J209=3.4),IF(N209*L209*K209&gt;VLOOKUP(B209,RB!$A$3:$K$25,8,FALSE),VLOOKUP(B209,RB!$A$3:$K$25,8,FALSE),N209*L209*K209),IF(H209*N209&gt;VLOOKUP(B209,RB!$A$3:$K$25,8,FALSE),VLOOKUP(B209,RB!$A$3:$K$25,8,FALSE),H209*N209)))),2)</f>
        <v>0</v>
      </c>
      <c r="P209" s="19">
        <f t="shared" si="29"/>
        <v>0</v>
      </c>
      <c r="Q209" s="17" t="str">
        <f>IF(D209="","",IF(L209&gt;=VLOOKUP(B209,RB!$A$3:$K$25,9,FALSE),1,0))</f>
        <v/>
      </c>
      <c r="R209" s="17" t="str">
        <f>IF(D209="","",IF(K209&gt;=VLOOKUP(B209,RB!$A$3:$K$25,10,FALSE),1,0))</f>
        <v/>
      </c>
      <c r="S209" s="17" t="str">
        <f t="shared" si="31"/>
        <v/>
      </c>
      <c r="T209" s="17" t="str">
        <f t="shared" si="30"/>
        <v/>
      </c>
      <c r="U209">
        <f>IF(C209="",0,VLOOKUP(J209,RB!$C$3:$L$25,10,FALSE))</f>
        <v>0</v>
      </c>
    </row>
    <row r="210" spans="1:21" x14ac:dyDescent="0.25">
      <c r="F210" s="23"/>
    </row>
  </sheetData>
  <sheetProtection algorithmName="SHA-512" hashValue="8g+/orfx4za5jf+Hc1+FUCESZ0xjzPY01UUT5zS/cRv2rKi0T/m2WaXnNyCNNXUAStbdWq6S34kbpov6LxipHA==" saltValue="RtbGDcDLhdDTLc9m0d7N8Q==" spinCount="100000" sheet="1" selectLockedCells="1"/>
  <mergeCells count="1">
    <mergeCell ref="C4:N4"/>
  </mergeCells>
  <dataValidations count="1">
    <dataValidation type="decimal" allowBlank="1" showInputMessage="1" showErrorMessage="1" sqref="J5:J1048576" xr:uid="{00000000-0002-0000-0000-000000000000}">
      <formula1>1</formula1>
      <formula2>6</formula2>
    </dataValidation>
  </dataValidations>
  <pageMargins left="0.70866141732283472" right="0.70866141732283472" top="0.78740157480314965" bottom="0.78740157480314965" header="0.31496062992125984" footer="0.31496062992125984"/>
  <pageSetup paperSize="9" scale="67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RB!$A$4:$A$24</xm:f>
          </x14:formula1>
          <xm:sqref>B10:B210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M26"/>
  <sheetViews>
    <sheetView workbookViewId="0">
      <selection activeCell="H20" sqref="H20"/>
    </sheetView>
  </sheetViews>
  <sheetFormatPr baseColWidth="10" defaultRowHeight="15" x14ac:dyDescent="0.25"/>
  <cols>
    <col min="1" max="1" width="57.42578125" customWidth="1"/>
    <col min="2" max="2" width="22.140625" bestFit="1" customWidth="1"/>
    <col min="3" max="3" width="5.5703125" customWidth="1"/>
    <col min="4" max="4" width="12.42578125" customWidth="1"/>
    <col min="5" max="5" width="12.85546875" customWidth="1"/>
    <col min="6" max="6" width="11.42578125" customWidth="1"/>
  </cols>
  <sheetData>
    <row r="1" spans="1:13" x14ac:dyDescent="0.25">
      <c r="A1" t="s">
        <v>40</v>
      </c>
      <c r="B1" t="s">
        <v>41</v>
      </c>
      <c r="C1" t="s">
        <v>39</v>
      </c>
      <c r="D1" t="s">
        <v>31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  <c r="L1" t="s">
        <v>42</v>
      </c>
      <c r="M1" s="12"/>
    </row>
    <row r="2" spans="1:13" s="13" customFormat="1" x14ac:dyDescent="0.25">
      <c r="A2" s="13">
        <v>1</v>
      </c>
      <c r="B2" s="13">
        <v>2</v>
      </c>
      <c r="C2" s="13">
        <v>3</v>
      </c>
      <c r="D2" s="13">
        <v>4</v>
      </c>
      <c r="E2" s="13">
        <v>5</v>
      </c>
      <c r="F2" s="13">
        <v>6</v>
      </c>
      <c r="G2" s="12">
        <v>7</v>
      </c>
      <c r="H2" s="12">
        <v>8</v>
      </c>
      <c r="I2" s="12">
        <v>9</v>
      </c>
      <c r="J2" s="12">
        <v>10</v>
      </c>
      <c r="K2" s="12">
        <v>11</v>
      </c>
      <c r="L2" s="13">
        <v>12</v>
      </c>
      <c r="M2" s="12"/>
    </row>
    <row r="3" spans="1:13" s="13" customFormat="1" x14ac:dyDescent="0.25">
      <c r="A3" t="s">
        <v>77</v>
      </c>
      <c r="B3" s="6" t="s">
        <v>0</v>
      </c>
      <c r="C3" s="25">
        <v>1.2</v>
      </c>
      <c r="D3" s="25">
        <v>1</v>
      </c>
      <c r="E3" s="25">
        <v>5</v>
      </c>
      <c r="F3" s="25">
        <v>5</v>
      </c>
      <c r="G3" s="10">
        <v>1</v>
      </c>
      <c r="H3" s="11">
        <v>15000</v>
      </c>
      <c r="I3" s="10">
        <v>5</v>
      </c>
      <c r="J3" s="10">
        <v>1</v>
      </c>
      <c r="K3" s="10">
        <v>28</v>
      </c>
      <c r="L3" s="64">
        <v>0</v>
      </c>
      <c r="M3" s="12"/>
    </row>
    <row r="4" spans="1:13" x14ac:dyDescent="0.25">
      <c r="A4" t="s">
        <v>55</v>
      </c>
      <c r="B4" s="6" t="s">
        <v>0</v>
      </c>
      <c r="C4" s="25">
        <v>1.2</v>
      </c>
      <c r="D4" s="25">
        <v>1</v>
      </c>
      <c r="E4" s="25">
        <v>6.25</v>
      </c>
      <c r="F4" s="25">
        <v>6.25</v>
      </c>
      <c r="G4" s="10">
        <v>1</v>
      </c>
      <c r="H4" s="11">
        <v>15000</v>
      </c>
      <c r="I4" s="10">
        <v>5</v>
      </c>
      <c r="J4" s="10">
        <v>3</v>
      </c>
      <c r="K4" s="10">
        <v>28</v>
      </c>
      <c r="L4" s="64">
        <v>0</v>
      </c>
      <c r="M4" s="10"/>
    </row>
    <row r="5" spans="1:13" ht="15" customHeight="1" x14ac:dyDescent="0.25">
      <c r="A5" t="s">
        <v>56</v>
      </c>
      <c r="B5" s="2" t="s">
        <v>9</v>
      </c>
      <c r="C5" s="26">
        <v>1.3</v>
      </c>
      <c r="D5" s="26">
        <v>1</v>
      </c>
      <c r="E5" s="26">
        <v>7.5</v>
      </c>
      <c r="F5" s="26">
        <v>7.5</v>
      </c>
      <c r="G5" s="8">
        <v>1</v>
      </c>
      <c r="H5" s="9">
        <v>15000</v>
      </c>
      <c r="I5" s="8">
        <v>7</v>
      </c>
      <c r="J5" s="8">
        <v>5</v>
      </c>
      <c r="K5" s="8">
        <v>22</v>
      </c>
      <c r="L5" s="64">
        <v>0</v>
      </c>
      <c r="M5" s="8"/>
    </row>
    <row r="6" spans="1:13" ht="12.95" customHeight="1" x14ac:dyDescent="0.25">
      <c r="A6" t="s">
        <v>57</v>
      </c>
      <c r="B6" s="2" t="s">
        <v>10</v>
      </c>
      <c r="C6" s="26">
        <v>2.1</v>
      </c>
      <c r="D6" s="26">
        <v>1</v>
      </c>
      <c r="E6" s="26">
        <v>11.25</v>
      </c>
      <c r="F6" s="26">
        <v>11.25</v>
      </c>
      <c r="G6" s="8">
        <v>1</v>
      </c>
      <c r="H6" s="9">
        <v>15000</v>
      </c>
      <c r="I6" s="8">
        <v>7</v>
      </c>
      <c r="J6" s="8">
        <v>5</v>
      </c>
      <c r="K6" s="8">
        <v>22</v>
      </c>
      <c r="L6" s="64">
        <v>0</v>
      </c>
      <c r="M6" s="8"/>
    </row>
    <row r="7" spans="1:13" ht="12.95" customHeight="1" x14ac:dyDescent="0.25">
      <c r="A7" t="s">
        <v>58</v>
      </c>
      <c r="B7" s="2" t="s">
        <v>11</v>
      </c>
      <c r="C7" s="26">
        <v>2.2000000000000002</v>
      </c>
      <c r="D7" s="26">
        <v>1</v>
      </c>
      <c r="E7" s="26">
        <v>0.7</v>
      </c>
      <c r="F7" s="26">
        <v>0.7</v>
      </c>
      <c r="G7" s="8">
        <v>2</v>
      </c>
      <c r="H7" s="9">
        <v>600</v>
      </c>
      <c r="I7" s="8">
        <v>1</v>
      </c>
      <c r="J7" s="8">
        <v>1</v>
      </c>
      <c r="K7" s="8">
        <v>10</v>
      </c>
      <c r="L7" s="65">
        <v>1</v>
      </c>
      <c r="M7" s="8"/>
    </row>
    <row r="8" spans="1:13" ht="13.5" customHeight="1" x14ac:dyDescent="0.25">
      <c r="A8" t="s">
        <v>59</v>
      </c>
      <c r="B8" s="2" t="s">
        <v>1</v>
      </c>
      <c r="C8" s="26">
        <v>3.1</v>
      </c>
      <c r="D8" s="26">
        <v>0</v>
      </c>
      <c r="E8" s="26">
        <v>33.75</v>
      </c>
      <c r="F8" s="26">
        <v>22.5</v>
      </c>
      <c r="G8" s="8">
        <v>1</v>
      </c>
      <c r="H8" s="9">
        <v>15000</v>
      </c>
      <c r="I8" s="8">
        <v>5</v>
      </c>
      <c r="J8" s="8">
        <v>1</v>
      </c>
      <c r="K8" s="8">
        <v>10</v>
      </c>
      <c r="L8" s="65">
        <v>0</v>
      </c>
      <c r="M8" s="8"/>
    </row>
    <row r="9" spans="1:13" ht="14.25" customHeight="1" x14ac:dyDescent="0.25">
      <c r="A9" t="s">
        <v>60</v>
      </c>
      <c r="B9" s="2" t="s">
        <v>12</v>
      </c>
      <c r="C9" s="26">
        <v>3.1</v>
      </c>
      <c r="D9" s="26">
        <v>1</v>
      </c>
      <c r="E9" s="26">
        <v>11.25</v>
      </c>
      <c r="F9" s="26">
        <v>11.25</v>
      </c>
      <c r="G9" s="8">
        <v>1</v>
      </c>
      <c r="H9" s="9">
        <v>15000</v>
      </c>
      <c r="I9" s="8">
        <v>5</v>
      </c>
      <c r="J9" s="8">
        <v>1</v>
      </c>
      <c r="K9" s="8">
        <v>10</v>
      </c>
      <c r="L9" s="65">
        <v>0</v>
      </c>
      <c r="M9" s="8"/>
    </row>
    <row r="10" spans="1:13" ht="14.25" customHeight="1" x14ac:dyDescent="0.25">
      <c r="A10" t="s">
        <v>78</v>
      </c>
      <c r="B10" s="2" t="s">
        <v>13</v>
      </c>
      <c r="C10" s="26">
        <v>3.2</v>
      </c>
      <c r="D10" s="26">
        <v>1</v>
      </c>
      <c r="E10" s="26">
        <v>7.5</v>
      </c>
      <c r="F10" s="26">
        <v>7.5</v>
      </c>
      <c r="G10" s="8">
        <v>1</v>
      </c>
      <c r="H10" s="9">
        <v>15000</v>
      </c>
      <c r="I10" s="8">
        <v>7</v>
      </c>
      <c r="J10" s="8">
        <v>1</v>
      </c>
      <c r="K10" s="8">
        <v>10</v>
      </c>
      <c r="L10" s="65">
        <v>0</v>
      </c>
      <c r="M10" s="8"/>
    </row>
    <row r="11" spans="1:13" ht="14.25" customHeight="1" x14ac:dyDescent="0.25">
      <c r="A11" t="s">
        <v>61</v>
      </c>
      <c r="B11" s="2" t="s">
        <v>13</v>
      </c>
      <c r="C11" s="26">
        <v>3.2</v>
      </c>
      <c r="D11" s="26">
        <v>0</v>
      </c>
      <c r="E11" s="26">
        <v>33.75</v>
      </c>
      <c r="F11" s="26">
        <v>22.5</v>
      </c>
      <c r="G11" s="8">
        <v>1</v>
      </c>
      <c r="H11" s="9">
        <v>15000</v>
      </c>
      <c r="I11" s="8">
        <v>7</v>
      </c>
      <c r="J11" s="8">
        <v>1</v>
      </c>
      <c r="K11" s="8">
        <v>10</v>
      </c>
      <c r="L11" s="65">
        <v>0</v>
      </c>
      <c r="M11" s="8"/>
    </row>
    <row r="12" spans="1:13" ht="15" customHeight="1" x14ac:dyDescent="0.25">
      <c r="A12" t="s">
        <v>62</v>
      </c>
      <c r="B12" s="2" t="s">
        <v>14</v>
      </c>
      <c r="C12" s="26">
        <v>3.2</v>
      </c>
      <c r="D12" s="26">
        <v>1</v>
      </c>
      <c r="E12" s="26">
        <v>11.25</v>
      </c>
      <c r="F12" s="26">
        <v>11.25</v>
      </c>
      <c r="G12" s="8">
        <v>1</v>
      </c>
      <c r="H12" s="9">
        <v>15000</v>
      </c>
      <c r="I12" s="8">
        <v>7</v>
      </c>
      <c r="J12" s="8">
        <v>1</v>
      </c>
      <c r="K12" s="8">
        <v>10</v>
      </c>
      <c r="L12" s="65">
        <v>0</v>
      </c>
      <c r="M12" s="8"/>
    </row>
    <row r="13" spans="1:13" ht="16.7" customHeight="1" x14ac:dyDescent="0.25">
      <c r="A13" t="s">
        <v>63</v>
      </c>
      <c r="B13" s="2" t="s">
        <v>15</v>
      </c>
      <c r="C13" s="26">
        <v>3.3</v>
      </c>
      <c r="D13" s="26">
        <v>0</v>
      </c>
      <c r="E13" s="26">
        <v>33.75</v>
      </c>
      <c r="F13" s="26">
        <v>22.5</v>
      </c>
      <c r="G13" s="8">
        <v>1</v>
      </c>
      <c r="H13" s="9">
        <v>15000</v>
      </c>
      <c r="I13" s="8">
        <v>7</v>
      </c>
      <c r="J13" s="8">
        <v>1</v>
      </c>
      <c r="K13" s="8">
        <v>3</v>
      </c>
      <c r="L13" s="65">
        <v>0</v>
      </c>
      <c r="M13" s="8"/>
    </row>
    <row r="14" spans="1:13" ht="16.7" customHeight="1" x14ac:dyDescent="0.25">
      <c r="A14" t="s">
        <v>64</v>
      </c>
      <c r="B14" s="2" t="s">
        <v>16</v>
      </c>
      <c r="C14" s="26">
        <v>3.3</v>
      </c>
      <c r="D14" s="26">
        <v>1</v>
      </c>
      <c r="E14" s="26">
        <v>11.25</v>
      </c>
      <c r="F14" s="26">
        <v>11.25</v>
      </c>
      <c r="G14" s="8">
        <v>1</v>
      </c>
      <c r="H14" s="9">
        <v>15000</v>
      </c>
      <c r="I14" s="8">
        <v>7</v>
      </c>
      <c r="J14" s="8">
        <v>1</v>
      </c>
      <c r="K14" s="8">
        <v>3</v>
      </c>
      <c r="L14" s="65">
        <v>0</v>
      </c>
      <c r="M14" s="8"/>
    </row>
    <row r="15" spans="1:13" ht="16.7" customHeight="1" x14ac:dyDescent="0.25">
      <c r="A15" t="s">
        <v>79</v>
      </c>
      <c r="B15" s="2" t="s">
        <v>16</v>
      </c>
      <c r="C15" s="26">
        <v>3.4</v>
      </c>
      <c r="D15" s="26">
        <v>1</v>
      </c>
      <c r="E15" s="26">
        <v>2.8</v>
      </c>
      <c r="F15" s="26">
        <v>2.8</v>
      </c>
      <c r="G15" s="8">
        <v>1</v>
      </c>
      <c r="H15" s="9">
        <v>15000</v>
      </c>
      <c r="I15" s="8">
        <v>7</v>
      </c>
      <c r="J15" s="8">
        <v>1</v>
      </c>
      <c r="K15" s="8">
        <v>3</v>
      </c>
      <c r="L15" s="65">
        <v>0</v>
      </c>
      <c r="M15" s="8"/>
    </row>
    <row r="16" spans="1:13" ht="15.75" customHeight="1" x14ac:dyDescent="0.25">
      <c r="A16" t="s">
        <v>81</v>
      </c>
      <c r="B16" s="2" t="s">
        <v>15</v>
      </c>
      <c r="C16" s="26">
        <v>3.4</v>
      </c>
      <c r="D16" s="26">
        <v>1</v>
      </c>
      <c r="E16" s="26">
        <v>7.5</v>
      </c>
      <c r="F16" s="26">
        <v>7.5</v>
      </c>
      <c r="G16" s="8">
        <v>1</v>
      </c>
      <c r="H16" s="9">
        <v>15000</v>
      </c>
      <c r="I16" s="8">
        <v>7</v>
      </c>
      <c r="J16" s="8">
        <v>1</v>
      </c>
      <c r="K16" s="8">
        <v>3</v>
      </c>
      <c r="L16" s="65">
        <v>0</v>
      </c>
      <c r="M16" s="8"/>
    </row>
    <row r="17" spans="1:13" ht="15.75" customHeight="1" x14ac:dyDescent="0.25">
      <c r="A17" t="s">
        <v>65</v>
      </c>
      <c r="B17" s="2" t="s">
        <v>17</v>
      </c>
      <c r="C17" s="26">
        <v>3.5</v>
      </c>
      <c r="D17" s="26">
        <v>1</v>
      </c>
      <c r="E17" s="26">
        <v>0.7</v>
      </c>
      <c r="F17" s="26">
        <v>0.7</v>
      </c>
      <c r="G17" s="8">
        <v>2</v>
      </c>
      <c r="H17" s="9">
        <v>150</v>
      </c>
      <c r="I17" s="8">
        <v>1</v>
      </c>
      <c r="J17" s="8">
        <v>1</v>
      </c>
      <c r="K17" s="8">
        <v>365</v>
      </c>
      <c r="L17" s="65">
        <v>0</v>
      </c>
      <c r="M17" s="8"/>
    </row>
    <row r="18" spans="1:13" ht="16.7" customHeight="1" x14ac:dyDescent="0.25">
      <c r="A18" t="s">
        <v>66</v>
      </c>
      <c r="B18" s="2" t="s">
        <v>2</v>
      </c>
      <c r="C18" s="26">
        <v>3.6</v>
      </c>
      <c r="D18" s="26">
        <v>1</v>
      </c>
      <c r="E18" s="26">
        <v>0.5</v>
      </c>
      <c r="F18" s="26">
        <v>0.5</v>
      </c>
      <c r="G18" s="8">
        <v>2</v>
      </c>
      <c r="H18" s="9">
        <v>250</v>
      </c>
      <c r="I18" s="8">
        <v>5</v>
      </c>
      <c r="J18" s="8">
        <v>3</v>
      </c>
      <c r="K18" s="8">
        <v>90</v>
      </c>
      <c r="L18" s="65">
        <v>0</v>
      </c>
      <c r="M18" s="8"/>
    </row>
    <row r="19" spans="1:13" ht="15.75" customHeight="1" x14ac:dyDescent="0.25">
      <c r="A19" t="s">
        <v>67</v>
      </c>
      <c r="B19" t="s">
        <v>22</v>
      </c>
      <c r="C19" s="7">
        <v>3.7</v>
      </c>
      <c r="D19" s="7">
        <v>1</v>
      </c>
      <c r="E19" s="7">
        <v>0.5</v>
      </c>
      <c r="F19" s="7">
        <v>0.5</v>
      </c>
      <c r="G19" s="8">
        <v>2</v>
      </c>
      <c r="H19" s="9">
        <v>1000</v>
      </c>
      <c r="I19" s="8">
        <v>7</v>
      </c>
      <c r="J19" s="8">
        <v>1</v>
      </c>
      <c r="K19" s="8">
        <v>1</v>
      </c>
      <c r="L19" s="65">
        <v>0</v>
      </c>
      <c r="M19" s="8"/>
    </row>
    <row r="20" spans="1:13" ht="15.75" customHeight="1" x14ac:dyDescent="0.25">
      <c r="C20" s="7"/>
      <c r="D20" s="7"/>
      <c r="E20" s="7"/>
      <c r="F20" s="7"/>
      <c r="G20" s="8"/>
      <c r="H20" s="9"/>
      <c r="I20" s="8"/>
      <c r="J20" s="8"/>
      <c r="K20" s="8"/>
      <c r="L20" s="65"/>
      <c r="M20" s="8"/>
    </row>
    <row r="21" spans="1:13" ht="15" customHeight="1" x14ac:dyDescent="0.25">
      <c r="A21" t="s">
        <v>68</v>
      </c>
      <c r="B21" s="2" t="s">
        <v>18</v>
      </c>
      <c r="C21" s="26">
        <v>5.0999999999999996</v>
      </c>
      <c r="D21" s="26">
        <v>1</v>
      </c>
      <c r="E21" s="26">
        <v>0.35</v>
      </c>
      <c r="F21" s="26">
        <v>0.35</v>
      </c>
      <c r="G21" s="8">
        <v>2</v>
      </c>
      <c r="H21" s="9">
        <v>300</v>
      </c>
      <c r="I21" s="8">
        <v>1</v>
      </c>
      <c r="J21" s="8">
        <v>1</v>
      </c>
      <c r="K21" s="8">
        <v>1</v>
      </c>
      <c r="L21" s="65">
        <v>2</v>
      </c>
      <c r="M21" s="8"/>
    </row>
    <row r="22" spans="1:13" ht="15" customHeight="1" x14ac:dyDescent="0.25">
      <c r="A22" t="s">
        <v>69</v>
      </c>
      <c r="B22" s="2" t="s">
        <v>19</v>
      </c>
      <c r="C22" s="26">
        <v>5.2</v>
      </c>
      <c r="D22" s="26">
        <v>1</v>
      </c>
      <c r="E22" s="26">
        <v>0.35</v>
      </c>
      <c r="F22" s="26">
        <v>0.35</v>
      </c>
      <c r="G22" s="8">
        <v>2</v>
      </c>
      <c r="H22" s="9">
        <v>1000</v>
      </c>
      <c r="I22" s="8">
        <v>101</v>
      </c>
      <c r="J22" s="8">
        <v>1</v>
      </c>
      <c r="K22" s="8">
        <v>1</v>
      </c>
      <c r="L22" s="65">
        <v>2</v>
      </c>
      <c r="M22" s="8"/>
    </row>
    <row r="23" spans="1:13" ht="14.25" customHeight="1" x14ac:dyDescent="0.25">
      <c r="A23" t="s">
        <v>70</v>
      </c>
      <c r="B23" s="2" t="s">
        <v>20</v>
      </c>
      <c r="C23" s="26">
        <v>5.3</v>
      </c>
      <c r="D23" s="26">
        <v>1</v>
      </c>
      <c r="E23" s="26">
        <v>0.7</v>
      </c>
      <c r="F23" s="26">
        <v>0.7</v>
      </c>
      <c r="G23" s="8">
        <v>2</v>
      </c>
      <c r="H23" s="9">
        <v>300</v>
      </c>
      <c r="I23" s="8">
        <v>1</v>
      </c>
      <c r="J23" s="8">
        <v>1</v>
      </c>
      <c r="K23" s="8">
        <v>1</v>
      </c>
      <c r="L23" s="65">
        <v>2</v>
      </c>
      <c r="M23" s="8"/>
    </row>
    <row r="24" spans="1:13" ht="17.25" customHeight="1" x14ac:dyDescent="0.25">
      <c r="A24" t="s">
        <v>71</v>
      </c>
      <c r="B24" s="2" t="s">
        <v>21</v>
      </c>
      <c r="C24" s="26">
        <v>5.4</v>
      </c>
      <c r="D24" s="26">
        <v>1</v>
      </c>
      <c r="E24" s="26">
        <v>0.7</v>
      </c>
      <c r="F24" s="26">
        <v>0.7</v>
      </c>
      <c r="G24" s="8">
        <v>2</v>
      </c>
      <c r="H24" s="9">
        <v>1000</v>
      </c>
      <c r="I24" s="8">
        <v>101</v>
      </c>
      <c r="J24" s="8">
        <v>1</v>
      </c>
      <c r="K24" s="8">
        <v>1</v>
      </c>
      <c r="L24" s="65">
        <v>2</v>
      </c>
      <c r="M24" s="8"/>
    </row>
    <row r="25" spans="1:13" ht="19.5" customHeight="1" x14ac:dyDescent="0.25">
      <c r="A25" s="27" t="s">
        <v>29</v>
      </c>
      <c r="B25" s="27" t="s">
        <v>30</v>
      </c>
      <c r="C25" s="26">
        <v>0</v>
      </c>
      <c r="D25" s="26">
        <v>0.1</v>
      </c>
      <c r="E25" s="26">
        <v>0.1</v>
      </c>
      <c r="F25" s="26">
        <v>0</v>
      </c>
      <c r="G25" s="8">
        <v>2</v>
      </c>
      <c r="H25" s="9">
        <v>0</v>
      </c>
      <c r="I25" s="8">
        <v>0</v>
      </c>
      <c r="J25" s="8">
        <v>0</v>
      </c>
      <c r="K25" s="8">
        <v>0</v>
      </c>
      <c r="L25" s="65">
        <v>0</v>
      </c>
    </row>
    <row r="26" spans="1:13" x14ac:dyDescent="0.25">
      <c r="G26" s="10"/>
      <c r="H26" s="11"/>
      <c r="I26" s="10"/>
      <c r="J26" s="10"/>
      <c r="K26" s="10"/>
    </row>
  </sheetData>
  <sheetProtection algorithmName="SHA-512" hashValue="lD96fiBfjTkHqwuPr6x1wxHRqKEpvUIiidQAtHUjUciYih2gkKo0xN16lqQp6OWYulnjP5FJoer1pOdIWpuo1g==" saltValue="zJfuK+K1UwTJd3JeJI9fe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RB</vt:lpstr>
      <vt:lpstr>Tabelle1!Drucktitel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</dc:creator>
  <cp:lastModifiedBy>Haas Carola 51.40</cp:lastModifiedBy>
  <cp:lastPrinted>2025-10-09T09:10:39Z</cp:lastPrinted>
  <dcterms:created xsi:type="dcterms:W3CDTF">2017-12-15T17:45:03Z</dcterms:created>
  <dcterms:modified xsi:type="dcterms:W3CDTF">2025-10-09T09:12:55Z</dcterms:modified>
</cp:coreProperties>
</file>